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Cignarella/Desktop/Fall 2016/"/>
    </mc:Choice>
  </mc:AlternateContent>
  <bookViews>
    <workbookView xWindow="6060" yWindow="460" windowWidth="21260" windowHeight="14820" tabRatio="500"/>
  </bookViews>
  <sheets>
    <sheet name="Sheet1" sheetId="1" r:id="rId1"/>
  </sheets>
  <definedNames>
    <definedName name="_xlnm.Print_Area" localSheetId="0">Sheet1!$A$1:$E$46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  <c r="C40" i="1"/>
  <c r="B40" i="1"/>
  <c r="D30" i="1"/>
  <c r="D32" i="1"/>
  <c r="D33" i="1"/>
  <c r="C30" i="1"/>
  <c r="C32" i="1"/>
  <c r="C33" i="1"/>
  <c r="B30" i="1"/>
  <c r="B32" i="1"/>
  <c r="B33" i="1"/>
  <c r="D17" i="1"/>
  <c r="D31" i="1"/>
  <c r="C17" i="1"/>
  <c r="C31" i="1"/>
  <c r="B17" i="1"/>
  <c r="B31" i="1"/>
  <c r="D18" i="1"/>
  <c r="C18" i="1"/>
  <c r="B18" i="1"/>
  <c r="D24" i="1"/>
  <c r="C24" i="1"/>
  <c r="B24" i="1"/>
  <c r="D26" i="1"/>
  <c r="D27" i="1"/>
  <c r="C26" i="1"/>
  <c r="C27" i="1"/>
  <c r="B26" i="1"/>
  <c r="B27" i="1"/>
  <c r="D25" i="1"/>
  <c r="C25" i="1"/>
  <c r="B25" i="1"/>
</calcChain>
</file>

<file path=xl/sharedStrings.xml><?xml version="1.0" encoding="utf-8"?>
<sst xmlns="http://schemas.openxmlformats.org/spreadsheetml/2006/main" count="55" uniqueCount="46">
  <si>
    <t>AMC</t>
  </si>
  <si>
    <t>Regal</t>
  </si>
  <si>
    <t>Theater Companies</t>
  </si>
  <si>
    <t>Number of Locations</t>
  </si>
  <si>
    <t>Costs</t>
  </si>
  <si>
    <t>Development</t>
  </si>
  <si>
    <t>Annual Charge</t>
  </si>
  <si>
    <t>Monthly Charge</t>
  </si>
  <si>
    <t>Year 3 - Annual</t>
  </si>
  <si>
    <t>Year 2 - Annual</t>
  </si>
  <si>
    <t>Year 1 - Monthly</t>
  </si>
  <si>
    <t>Year 2 - Monthly</t>
  </si>
  <si>
    <t>Year 3 - Monthly</t>
  </si>
  <si>
    <t>Year 1 - Annual</t>
  </si>
  <si>
    <t>Supplementary Advertizing</t>
  </si>
  <si>
    <t>Cost Per Click</t>
  </si>
  <si>
    <t>Average/Theater Income</t>
  </si>
  <si>
    <t>Sales, marketing &amp; advertising</t>
    <phoneticPr fontId="3" type="noConversion"/>
  </si>
  <si>
    <t>Salaries, wages &amp; taxes</t>
    <phoneticPr fontId="3" type="noConversion"/>
  </si>
  <si>
    <t>Year 1</t>
  </si>
  <si>
    <t>Year 2</t>
  </si>
  <si>
    <t>Year 3</t>
  </si>
  <si>
    <t xml:space="preserve">Average </t>
  </si>
  <si>
    <t>Hosting Games | Amazon Glacier</t>
  </si>
  <si>
    <t>Total Costs</t>
  </si>
  <si>
    <t>Average Theater Co. Gross</t>
  </si>
  <si>
    <t>Hosting Bandwidth/MBPS</t>
  </si>
  <si>
    <t>Hosting Costs/AWS</t>
  </si>
  <si>
    <t>Gross Profit</t>
  </si>
  <si>
    <t>Net Profit (Less Lisc.)</t>
  </si>
  <si>
    <t>Expansion - Year 1</t>
  </si>
  <si>
    <t>Expansion - Year 2</t>
  </si>
  <si>
    <t>Expansion - Year 3</t>
  </si>
  <si>
    <t>5% Gross</t>
  </si>
  <si>
    <t>Liscencing Games (Epic Games)</t>
  </si>
  <si>
    <t>Total Costs (Less Lisc.)</t>
  </si>
  <si>
    <t>Movie Goers In Game Instances</t>
  </si>
  <si>
    <t>365 Days</t>
  </si>
  <si>
    <t>13 Screens/Theater</t>
  </si>
  <si>
    <t>8 Games/Screen</t>
  </si>
  <si>
    <t>12 Users/Screen</t>
  </si>
  <si>
    <t>Possible Profit/Click</t>
  </si>
  <si>
    <t>Annual</t>
  </si>
  <si>
    <t>Monthly</t>
  </si>
  <si>
    <t>Projected Revenue</t>
  </si>
  <si>
    <t>Projected Costs (Less Lisc.)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</si>
</sst>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_-;\-&quot;$&quot;* #,##0_-;_-&quot;$&quot;* &quot;-&quot;??_-;_-@_-"/>
    <numFmt numFmtId="168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sz val="10"/>
      <name val="Verdana"/>
      <family val="2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1" applyFont="1"/>
    <xf numFmtId="44" fontId="3" fillId="0" borderId="0" xfId="1" applyFont="1"/>
    <xf numFmtId="0" fontId="0" fillId="0" borderId="0" xfId="0" applyFont="1"/>
    <xf numFmtId="3" fontId="4" fillId="0" borderId="0" xfId="0" applyNumberFormat="1" applyFont="1"/>
    <xf numFmtId="0" fontId="0" fillId="0" borderId="3" xfId="0" applyBorder="1"/>
    <xf numFmtId="44" fontId="0" fillId="0" borderId="0" xfId="1" applyFont="1" applyBorder="1"/>
    <xf numFmtId="43" fontId="0" fillId="0" borderId="0" xfId="2" applyFont="1" applyBorder="1"/>
    <xf numFmtId="44" fontId="0" fillId="0" borderId="0" xfId="0" applyNumberFormat="1" applyBorder="1"/>
    <xf numFmtId="44" fontId="4" fillId="0" borderId="5" xfId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44" fontId="0" fillId="0" borderId="2" xfId="1" applyFont="1" applyBorder="1"/>
    <xf numFmtId="44" fontId="0" fillId="0" borderId="6" xfId="1" applyFont="1" applyBorder="1"/>
    <xf numFmtId="0" fontId="0" fillId="0" borderId="5" xfId="0" applyBorder="1"/>
    <xf numFmtId="0" fontId="0" fillId="0" borderId="6" xfId="0" applyBorder="1"/>
    <xf numFmtId="0" fontId="4" fillId="0" borderId="0" xfId="0" applyFont="1" applyBorder="1"/>
    <xf numFmtId="44" fontId="4" fillId="0" borderId="6" xfId="1" applyFont="1" applyBorder="1"/>
    <xf numFmtId="0" fontId="4" fillId="0" borderId="1" xfId="0" applyFont="1" applyBorder="1"/>
    <xf numFmtId="0" fontId="0" fillId="0" borderId="10" xfId="0" applyBorder="1"/>
    <xf numFmtId="0" fontId="4" fillId="0" borderId="11" xfId="0" applyFont="1" applyBorder="1"/>
    <xf numFmtId="3" fontId="0" fillId="0" borderId="12" xfId="0" applyNumberFormat="1" applyBorder="1"/>
    <xf numFmtId="0" fontId="0" fillId="0" borderId="12" xfId="0" applyBorder="1"/>
    <xf numFmtId="0" fontId="7" fillId="0" borderId="1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Font="1" applyBorder="1"/>
    <xf numFmtId="43" fontId="0" fillId="0" borderId="0" xfId="0" applyNumberFormat="1" applyBorder="1"/>
    <xf numFmtId="0" fontId="4" fillId="0" borderId="12" xfId="0" applyFont="1" applyBorder="1"/>
    <xf numFmtId="3" fontId="4" fillId="0" borderId="12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1" xfId="2" applyFont="1" applyBorder="1"/>
    <xf numFmtId="0" fontId="4" fillId="0" borderId="10" xfId="0" applyFont="1" applyFill="1" applyBorder="1"/>
    <xf numFmtId="0" fontId="4" fillId="0" borderId="10" xfId="0" applyFont="1" applyBorder="1"/>
    <xf numFmtId="166" fontId="0" fillId="0" borderId="0" xfId="1" applyNumberFormat="1" applyFont="1" applyBorder="1"/>
    <xf numFmtId="166" fontId="0" fillId="0" borderId="4" xfId="1" applyNumberFormat="1" applyFont="1" applyBorder="1"/>
    <xf numFmtId="166" fontId="0" fillId="0" borderId="0" xfId="2" applyNumberFormat="1" applyFont="1" applyBorder="1"/>
    <xf numFmtId="166" fontId="0" fillId="0" borderId="4" xfId="2" applyNumberFormat="1" applyFont="1" applyBorder="1"/>
    <xf numFmtId="166" fontId="0" fillId="0" borderId="0" xfId="0" applyNumberFormat="1" applyBorder="1"/>
    <xf numFmtId="166" fontId="0" fillId="0" borderId="4" xfId="0" applyNumberFormat="1" applyBorder="1"/>
    <xf numFmtId="166" fontId="4" fillId="0" borderId="8" xfId="1" applyNumberFormat="1" applyFont="1" applyBorder="1"/>
    <xf numFmtId="166" fontId="4" fillId="0" borderId="8" xfId="0" applyNumberFormat="1" applyFont="1" applyBorder="1"/>
    <xf numFmtId="166" fontId="4" fillId="0" borderId="9" xfId="0" applyNumberFormat="1" applyFont="1" applyBorder="1"/>
    <xf numFmtId="166" fontId="0" fillId="0" borderId="0" xfId="0" applyNumberFormat="1" applyFont="1" applyBorder="1"/>
    <xf numFmtId="166" fontId="0" fillId="0" borderId="4" xfId="0" applyNumberFormat="1" applyFont="1" applyBorder="1"/>
    <xf numFmtId="166" fontId="3" fillId="0" borderId="0" xfId="0" applyNumberFormat="1" applyFont="1" applyBorder="1"/>
    <xf numFmtId="166" fontId="8" fillId="0" borderId="8" xfId="0" applyNumberFormat="1" applyFont="1" applyBorder="1"/>
    <xf numFmtId="166" fontId="3" fillId="0" borderId="0" xfId="1" applyNumberFormat="1" applyFont="1" applyBorder="1"/>
    <xf numFmtId="166" fontId="8" fillId="0" borderId="8" xfId="1" applyNumberFormat="1" applyFont="1" applyBorder="1"/>
    <xf numFmtId="166" fontId="4" fillId="0" borderId="9" xfId="1" applyNumberFormat="1" applyFont="1" applyBorder="1"/>
    <xf numFmtId="168" fontId="0" fillId="0" borderId="1" xfId="2" applyNumberFormat="1" applyFont="1" applyBorder="1"/>
    <xf numFmtId="168" fontId="0" fillId="0" borderId="1" xfId="2" applyNumberFormat="1" applyFont="1" applyBorder="1" applyAlignment="1">
      <alignment horizontal="center"/>
    </xf>
    <xf numFmtId="168" fontId="0" fillId="0" borderId="9" xfId="2" applyNumberFormat="1" applyFont="1" applyBorder="1" applyAlignment="1">
      <alignment horizontal="center"/>
    </xf>
    <xf numFmtId="168" fontId="4" fillId="0" borderId="1" xfId="1" applyNumberFormat="1" applyFont="1" applyBorder="1"/>
    <xf numFmtId="168" fontId="4" fillId="0" borderId="9" xfId="1" applyNumberFormat="1" applyFont="1" applyBorder="1"/>
    <xf numFmtId="166" fontId="0" fillId="0" borderId="2" xfId="1" applyNumberFormat="1" applyFont="1" applyBorder="1"/>
    <xf numFmtId="166" fontId="0" fillId="0" borderId="6" xfId="1" applyNumberFormat="1" applyFont="1" applyBorder="1"/>
    <xf numFmtId="166" fontId="4" fillId="0" borderId="0" xfId="1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6"/>
  <sheetViews>
    <sheetView tabSelected="1" workbookViewId="0">
      <selection sqref="A1:E46"/>
    </sheetView>
  </sheetViews>
  <sheetFormatPr baseColWidth="10" defaultRowHeight="16" x14ac:dyDescent="0.2"/>
  <cols>
    <col min="1" max="1" width="27.83203125" bestFit="1" customWidth="1"/>
    <col min="2" max="3" width="18.5" bestFit="1" customWidth="1"/>
    <col min="4" max="4" width="23" bestFit="1" customWidth="1"/>
    <col min="5" max="5" width="17.33203125" bestFit="1" customWidth="1"/>
    <col min="6" max="6" width="15.5" bestFit="1" customWidth="1"/>
  </cols>
  <sheetData>
    <row r="1" spans="1:6" ht="17" customHeight="1" thickBot="1" x14ac:dyDescent="0.25">
      <c r="A1" s="14" t="s">
        <v>2</v>
      </c>
      <c r="B1" s="23" t="s">
        <v>3</v>
      </c>
      <c r="C1" s="1"/>
      <c r="D1" s="25" t="s">
        <v>25</v>
      </c>
      <c r="E1" s="61">
        <v>215000000</v>
      </c>
      <c r="F1" s="1"/>
    </row>
    <row r="2" spans="1:6" ht="17" thickBot="1" x14ac:dyDescent="0.25">
      <c r="A2" s="9" t="s">
        <v>1</v>
      </c>
      <c r="B2" s="24">
        <v>564</v>
      </c>
      <c r="C2" s="2"/>
      <c r="D2" s="34" t="s">
        <v>16</v>
      </c>
      <c r="E2" s="62">
        <v>455508.47</v>
      </c>
    </row>
    <row r="3" spans="1:6" ht="17" thickBot="1" x14ac:dyDescent="0.25">
      <c r="A3" s="9" t="s">
        <v>0</v>
      </c>
      <c r="B3" s="24">
        <v>380</v>
      </c>
      <c r="C3" s="2"/>
      <c r="D3" s="2"/>
    </row>
    <row r="4" spans="1:6" ht="17" thickBot="1" x14ac:dyDescent="0.25">
      <c r="A4" s="14" t="s">
        <v>22</v>
      </c>
      <c r="B4" s="23">
        <v>472</v>
      </c>
      <c r="C4" s="2"/>
      <c r="D4" s="2"/>
    </row>
    <row r="5" spans="1:6" ht="17" thickBot="1" x14ac:dyDescent="0.25">
      <c r="C5" s="2"/>
      <c r="D5" s="2"/>
    </row>
    <row r="6" spans="1:6" ht="17" thickBot="1" x14ac:dyDescent="0.25">
      <c r="A6" s="23" t="s">
        <v>30</v>
      </c>
      <c r="B6" s="23" t="s">
        <v>31</v>
      </c>
      <c r="C6" s="16" t="s">
        <v>32</v>
      </c>
      <c r="D6" s="2"/>
    </row>
    <row r="7" spans="1:6" ht="17" thickBot="1" x14ac:dyDescent="0.25">
      <c r="A7" s="26">
        <v>157</v>
      </c>
      <c r="B7" s="27">
        <v>314</v>
      </c>
      <c r="C7" s="20">
        <v>472</v>
      </c>
      <c r="D7" s="2"/>
    </row>
    <row r="8" spans="1:6" ht="17" thickBot="1" x14ac:dyDescent="0.25">
      <c r="A8" s="8"/>
      <c r="B8" s="5"/>
      <c r="C8" s="8"/>
      <c r="D8" s="5"/>
    </row>
    <row r="9" spans="1:6" ht="17" thickBot="1" x14ac:dyDescent="0.25">
      <c r="A9" s="23" t="s">
        <v>4</v>
      </c>
      <c r="B9" s="15" t="s">
        <v>19</v>
      </c>
      <c r="C9" s="23" t="s">
        <v>20</v>
      </c>
      <c r="D9" s="16" t="s">
        <v>21</v>
      </c>
    </row>
    <row r="10" spans="1:6" x14ac:dyDescent="0.2">
      <c r="A10" s="24" t="s">
        <v>5</v>
      </c>
      <c r="B10" s="40">
        <v>100000</v>
      </c>
      <c r="C10" s="40">
        <v>0</v>
      </c>
      <c r="D10" s="41">
        <v>0</v>
      </c>
    </row>
    <row r="11" spans="1:6" x14ac:dyDescent="0.2">
      <c r="A11" s="24" t="s">
        <v>17</v>
      </c>
      <c r="B11" s="40">
        <v>85000</v>
      </c>
      <c r="C11" s="40">
        <v>90000</v>
      </c>
      <c r="D11" s="41">
        <v>100000</v>
      </c>
    </row>
    <row r="12" spans="1:6" x14ac:dyDescent="0.2">
      <c r="A12" s="24" t="s">
        <v>18</v>
      </c>
      <c r="B12" s="40">
        <v>170000</v>
      </c>
      <c r="C12" s="40">
        <v>200000</v>
      </c>
      <c r="D12" s="41">
        <v>250000</v>
      </c>
    </row>
    <row r="13" spans="1:6" x14ac:dyDescent="0.2">
      <c r="A13" s="24" t="s">
        <v>23</v>
      </c>
      <c r="B13" s="40">
        <v>3.36</v>
      </c>
      <c r="C13" s="40">
        <v>6.72</v>
      </c>
      <c r="D13" s="41">
        <v>10.08</v>
      </c>
    </row>
    <row r="14" spans="1:6" x14ac:dyDescent="0.2">
      <c r="A14" s="28" t="s">
        <v>26</v>
      </c>
      <c r="B14" s="42">
        <v>122460</v>
      </c>
      <c r="C14" s="42">
        <v>244920</v>
      </c>
      <c r="D14" s="43">
        <v>368160</v>
      </c>
    </row>
    <row r="15" spans="1:6" x14ac:dyDescent="0.2">
      <c r="A15" s="28" t="s">
        <v>27</v>
      </c>
      <c r="B15" s="40">
        <v>220428</v>
      </c>
      <c r="C15" s="40">
        <v>440856</v>
      </c>
      <c r="D15" s="41">
        <v>662688</v>
      </c>
    </row>
    <row r="16" spans="1:6" x14ac:dyDescent="0.2">
      <c r="A16" s="24" t="s">
        <v>34</v>
      </c>
      <c r="B16" s="63" t="s">
        <v>33</v>
      </c>
      <c r="C16" s="64" t="s">
        <v>33</v>
      </c>
      <c r="D16" s="65" t="s">
        <v>33</v>
      </c>
    </row>
    <row r="17" spans="1:6" ht="17" thickBot="1" x14ac:dyDescent="0.25">
      <c r="A17" s="24" t="s">
        <v>35</v>
      </c>
      <c r="B17" s="40">
        <f>B10+B11+B12+B13+B15</f>
        <v>575431.36</v>
      </c>
      <c r="C17" s="44">
        <f>C11+C12+C13+C15</f>
        <v>730862.72</v>
      </c>
      <c r="D17" s="45">
        <f>D11+D12+D13+D15</f>
        <v>1012698.0800000001</v>
      </c>
    </row>
    <row r="18" spans="1:6" ht="17" thickBot="1" x14ac:dyDescent="0.25">
      <c r="A18" s="23" t="s">
        <v>24</v>
      </c>
      <c r="B18" s="46">
        <f>B17+(B17*0.05)</f>
        <v>604202.92799999996</v>
      </c>
      <c r="C18" s="47">
        <f>C17+(C17*0.05)</f>
        <v>767405.85599999991</v>
      </c>
      <c r="D18" s="48">
        <f>D17+(D17*0.05)</f>
        <v>1063332.9840000002</v>
      </c>
    </row>
    <row r="19" spans="1:6" ht="17" thickBot="1" x14ac:dyDescent="0.25"/>
    <row r="20" spans="1:6" x14ac:dyDescent="0.2">
      <c r="A20" s="25" t="s">
        <v>6</v>
      </c>
      <c r="B20" s="17">
        <v>3000</v>
      </c>
    </row>
    <row r="21" spans="1:6" ht="17" thickBot="1" x14ac:dyDescent="0.25">
      <c r="A21" s="33" t="s">
        <v>7</v>
      </c>
      <c r="B21" s="18">
        <v>275</v>
      </c>
    </row>
    <row r="22" spans="1:6" ht="17" thickBot="1" x14ac:dyDescent="0.25"/>
    <row r="23" spans="1:6" ht="17" thickBot="1" x14ac:dyDescent="0.25">
      <c r="A23" s="35" t="s">
        <v>42</v>
      </c>
      <c r="B23" s="35" t="s">
        <v>13</v>
      </c>
      <c r="C23" s="36" t="s">
        <v>9</v>
      </c>
      <c r="D23" s="35" t="s">
        <v>8</v>
      </c>
      <c r="E23" s="4"/>
      <c r="F23" s="4"/>
    </row>
    <row r="24" spans="1:6" x14ac:dyDescent="0.2">
      <c r="A24" s="24" t="s">
        <v>44</v>
      </c>
      <c r="B24" s="40">
        <f>A7*B20</f>
        <v>471000</v>
      </c>
      <c r="C24" s="40">
        <f>B7*B20</f>
        <v>942000</v>
      </c>
      <c r="D24" s="41">
        <f>C7*B20</f>
        <v>1416000</v>
      </c>
      <c r="E24" s="5"/>
      <c r="F24" s="5"/>
    </row>
    <row r="25" spans="1:6" x14ac:dyDescent="0.2">
      <c r="A25" s="24" t="s">
        <v>45</v>
      </c>
      <c r="B25" s="49">
        <f>B10+B11+B12+B13+B15</f>
        <v>575431.36</v>
      </c>
      <c r="C25" s="49">
        <f>C11+C12+C13+C15</f>
        <v>730862.72</v>
      </c>
      <c r="D25" s="50">
        <f>D11+D12+D13+D15</f>
        <v>1012698.0800000001</v>
      </c>
    </row>
    <row r="26" spans="1:6" ht="17" thickBot="1" x14ac:dyDescent="0.25">
      <c r="A26" s="24" t="s">
        <v>28</v>
      </c>
      <c r="B26" s="51">
        <f>B24-B10-B11-B12-B13-B15</f>
        <v>-104431.36</v>
      </c>
      <c r="C26" s="44">
        <f>C24-C11-C12-C13-C15</f>
        <v>211137.28000000003</v>
      </c>
      <c r="D26" s="45">
        <f>D24-D11-D12-D13-D15</f>
        <v>403301.91999999993</v>
      </c>
    </row>
    <row r="27" spans="1:6" ht="17" thickBot="1" x14ac:dyDescent="0.25">
      <c r="A27" s="23" t="s">
        <v>29</v>
      </c>
      <c r="B27" s="52">
        <f>B26-(B26*0.05)</f>
        <v>-99209.792000000001</v>
      </c>
      <c r="C27" s="47">
        <f>C26-(C26*0.05)</f>
        <v>200580.41600000003</v>
      </c>
      <c r="D27" s="48">
        <f>D26-(D26*0.05)</f>
        <v>383136.82399999991</v>
      </c>
    </row>
    <row r="28" spans="1:6" ht="17" thickBot="1" x14ac:dyDescent="0.25"/>
    <row r="29" spans="1:6" ht="17" thickBot="1" x14ac:dyDescent="0.25">
      <c r="A29" s="35" t="s">
        <v>43</v>
      </c>
      <c r="B29" s="35" t="s">
        <v>10</v>
      </c>
      <c r="C29" s="36" t="s">
        <v>11</v>
      </c>
      <c r="D29" s="35" t="s">
        <v>12</v>
      </c>
      <c r="E29" s="4"/>
      <c r="F29" s="3"/>
    </row>
    <row r="30" spans="1:6" x14ac:dyDescent="0.2">
      <c r="A30" s="24" t="s">
        <v>44</v>
      </c>
      <c r="B30" s="40">
        <f>(A7*B21)*12</f>
        <v>518100</v>
      </c>
      <c r="C30" s="40">
        <f>(B7*B21)*12</f>
        <v>1036200</v>
      </c>
      <c r="D30" s="41">
        <f>(C7*B21)*12</f>
        <v>1557600</v>
      </c>
      <c r="E30" s="5"/>
      <c r="F30" s="5"/>
    </row>
    <row r="31" spans="1:6" x14ac:dyDescent="0.2">
      <c r="A31" s="24" t="s">
        <v>45</v>
      </c>
      <c r="B31" s="40">
        <f>B17</f>
        <v>575431.36</v>
      </c>
      <c r="C31" s="40">
        <f>C17</f>
        <v>730862.72</v>
      </c>
      <c r="D31" s="41">
        <f>D17</f>
        <v>1012698.0800000001</v>
      </c>
      <c r="E31" s="5"/>
      <c r="F31" s="6"/>
    </row>
    <row r="32" spans="1:6" ht="17" thickBot="1" x14ac:dyDescent="0.25">
      <c r="A32" s="24" t="s">
        <v>28</v>
      </c>
      <c r="B32" s="53">
        <f>B30-B10-B11-B12-B13-B15</f>
        <v>-57331.359999999986</v>
      </c>
      <c r="C32" s="40">
        <f>C30-C11-C12-C13-C15</f>
        <v>305337.28000000003</v>
      </c>
      <c r="D32" s="41">
        <f>D30-D11-D12-D13-D15</f>
        <v>544901.91999999993</v>
      </c>
      <c r="E32" s="5"/>
      <c r="F32" s="6"/>
    </row>
    <row r="33" spans="1:6" ht="17" thickBot="1" x14ac:dyDescent="0.25">
      <c r="A33" s="23" t="s">
        <v>29</v>
      </c>
      <c r="B33" s="54">
        <f>B32-(B32*0.05)</f>
        <v>-54464.791999999987</v>
      </c>
      <c r="C33" s="46">
        <f>C32-(C32*0.05)</f>
        <v>290070.41600000003</v>
      </c>
      <c r="D33" s="55">
        <f>D32-(D32*0.05)</f>
        <v>517656.82399999991</v>
      </c>
      <c r="E33" s="5"/>
      <c r="F33" s="6"/>
    </row>
    <row r="34" spans="1:6" ht="17" thickBot="1" x14ac:dyDescent="0.25">
      <c r="B34" s="5"/>
      <c r="C34" s="5"/>
      <c r="D34" s="5"/>
      <c r="E34" s="5"/>
      <c r="F34" s="6"/>
    </row>
    <row r="35" spans="1:6" ht="17" thickBot="1" x14ac:dyDescent="0.25">
      <c r="A35" s="23" t="s">
        <v>14</v>
      </c>
      <c r="B35" s="19"/>
    </row>
    <row r="36" spans="1:6" ht="17" thickBot="1" x14ac:dyDescent="0.25">
      <c r="A36" s="23" t="s">
        <v>15</v>
      </c>
      <c r="B36" s="22">
        <v>1.02</v>
      </c>
    </row>
    <row r="37" spans="1:6" ht="17" thickBot="1" x14ac:dyDescent="0.25">
      <c r="A37" s="5"/>
    </row>
    <row r="38" spans="1:6" ht="17" thickBot="1" x14ac:dyDescent="0.25">
      <c r="A38" s="13"/>
      <c r="B38" s="37" t="s">
        <v>19</v>
      </c>
      <c r="C38" s="23" t="s">
        <v>20</v>
      </c>
      <c r="D38" s="23" t="s">
        <v>21</v>
      </c>
    </row>
    <row r="39" spans="1:6" ht="17" thickBot="1" x14ac:dyDescent="0.25">
      <c r="A39" s="14" t="s">
        <v>36</v>
      </c>
      <c r="B39" s="56">
        <v>71516640</v>
      </c>
      <c r="C39" s="57">
        <v>143033280</v>
      </c>
      <c r="D39" s="58">
        <v>215005440</v>
      </c>
      <c r="E39" s="30"/>
      <c r="F39" s="29"/>
    </row>
    <row r="40" spans="1:6" ht="17" thickBot="1" x14ac:dyDescent="0.25">
      <c r="A40" s="23" t="s">
        <v>41</v>
      </c>
      <c r="B40" s="59">
        <f>B39*B36</f>
        <v>72946972.799999997</v>
      </c>
      <c r="C40" s="59">
        <f>C39*B36</f>
        <v>145893945.59999999</v>
      </c>
      <c r="D40" s="60">
        <f>D39*B36</f>
        <v>219305548.80000001</v>
      </c>
      <c r="E40" s="31"/>
      <c r="F40" s="10"/>
    </row>
    <row r="41" spans="1:6" x14ac:dyDescent="0.2">
      <c r="E41" s="7"/>
    </row>
    <row r="42" spans="1:6" ht="17" thickBot="1" x14ac:dyDescent="0.25">
      <c r="A42" s="21"/>
      <c r="B42" s="29"/>
      <c r="C42" s="29"/>
      <c r="D42" s="29"/>
      <c r="E42" s="30"/>
      <c r="F42" s="29"/>
    </row>
    <row r="43" spans="1:6" x14ac:dyDescent="0.2">
      <c r="A43" s="25" t="s">
        <v>38</v>
      </c>
      <c r="B43" s="11"/>
      <c r="C43" s="32"/>
      <c r="D43" s="32"/>
      <c r="E43" s="32"/>
      <c r="F43" s="12"/>
    </row>
    <row r="44" spans="1:6" x14ac:dyDescent="0.2">
      <c r="A44" s="38" t="s">
        <v>39</v>
      </c>
    </row>
    <row r="45" spans="1:6" x14ac:dyDescent="0.2">
      <c r="A45" s="39" t="s">
        <v>40</v>
      </c>
    </row>
    <row r="46" spans="1:6" ht="17" thickBot="1" x14ac:dyDescent="0.25">
      <c r="A46" s="33" t="s">
        <v>37</v>
      </c>
    </row>
  </sheetData>
  <phoneticPr fontId="9" type="noConversion"/>
  <pageMargins left="0.7" right="0.7" top="0.75" bottom="0.75" header="0.3" footer="0.3"/>
  <pageSetup scale="8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2016-12-06T18:20:13Z</cp:lastPrinted>
  <dcterms:created xsi:type="dcterms:W3CDTF">2016-10-31T02:48:39Z</dcterms:created>
  <dcterms:modified xsi:type="dcterms:W3CDTF">2016-12-06T18:21:46Z</dcterms:modified>
</cp:coreProperties>
</file>