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atrice\Desktop\Final Deliverables\"/>
    </mc:Choice>
  </mc:AlternateContent>
  <bookViews>
    <workbookView xWindow="0" yWindow="0" windowWidth="15345" windowHeight="4455" tabRatio="500"/>
  </bookViews>
  <sheets>
    <sheet name="Income and Expense" sheetId="1" r:id="rId1"/>
    <sheet name="Explanation" sheetId="3" r:id="rId2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9" i="1"/>
  <c r="G9" i="1"/>
  <c r="G6" i="1"/>
  <c r="F6" i="1"/>
  <c r="E6" i="1"/>
  <c r="D6" i="1"/>
  <c r="F16" i="1"/>
  <c r="E16" i="1"/>
  <c r="F9" i="1"/>
  <c r="G16" i="1"/>
  <c r="D19" i="1"/>
  <c r="D21" i="1"/>
  <c r="G18" i="1"/>
  <c r="F18" i="1"/>
  <c r="E18" i="1"/>
  <c r="C19" i="1"/>
  <c r="C21" i="1"/>
  <c r="C11" i="1"/>
  <c r="C23" i="1"/>
  <c r="D11" i="1"/>
  <c r="D23" i="1"/>
  <c r="B19" i="1"/>
  <c r="E19" i="1"/>
  <c r="E21" i="1"/>
  <c r="F19" i="1"/>
  <c r="F21" i="1"/>
  <c r="G19" i="1"/>
  <c r="G21" i="1"/>
  <c r="B21" i="1"/>
  <c r="E9" i="1"/>
  <c r="C7" i="1"/>
  <c r="B23" i="1"/>
  <c r="E11" i="1"/>
  <c r="E23" i="1"/>
  <c r="F11" i="1"/>
  <c r="F23" i="1"/>
  <c r="G11" i="1"/>
  <c r="G23" i="1"/>
  <c r="E26" i="1"/>
  <c r="G8" i="1"/>
  <c r="G7" i="1"/>
  <c r="F8" i="1"/>
  <c r="F7" i="1"/>
  <c r="D8" i="1"/>
  <c r="E8" i="1"/>
  <c r="C8" i="1"/>
  <c r="E7" i="1"/>
  <c r="D7" i="1"/>
</calcChain>
</file>

<file path=xl/sharedStrings.xml><?xml version="1.0" encoding="utf-8"?>
<sst xmlns="http://schemas.openxmlformats.org/spreadsheetml/2006/main" count="50" uniqueCount="49">
  <si>
    <t>Year 1</t>
    <phoneticPr fontId="3" type="noConversion"/>
  </si>
  <si>
    <t>Year 2</t>
    <phoneticPr fontId="3" type="noConversion"/>
  </si>
  <si>
    <t>Year 3</t>
    <phoneticPr fontId="3" type="noConversion"/>
  </si>
  <si>
    <t>Sales, marketing &amp; advertising</t>
    <phoneticPr fontId="3" type="noConversion"/>
  </si>
  <si>
    <t>Net Income</t>
    <phoneticPr fontId="3" type="noConversion"/>
  </si>
  <si>
    <t>Other income sources</t>
  </si>
  <si>
    <t>Total Income</t>
  </si>
  <si>
    <t>38278 Students enrolled in Temple</t>
  </si>
  <si>
    <t>Developer Costs</t>
  </si>
  <si>
    <t>Salaries, wages &amp; taxes</t>
  </si>
  <si>
    <t>280 per month for mobile backend hosting</t>
  </si>
  <si>
    <t>Cost per user</t>
  </si>
  <si>
    <t>Maintenance Costs</t>
  </si>
  <si>
    <t>Year 0</t>
  </si>
  <si>
    <t>Y1 users= total students x 8%</t>
  </si>
  <si>
    <t>Total Expenses</t>
  </si>
  <si>
    <t>Estimated Population Usage</t>
  </si>
  <si>
    <t>https://www.temple.edu/ira/documents/data-analysis/Fact-Book/TU_Fact_Book_2015-2016.pdf</t>
  </si>
  <si>
    <t xml:space="preserve">Gross Income </t>
  </si>
  <si>
    <t>Licensing Charge Total</t>
  </si>
  <si>
    <t>Estimated usage is based on the 2% reported job placement percent at Temple 2%. Making reasonable assumption that only 5-8% ofstudents will use this application</t>
  </si>
  <si>
    <t>Number of Estimated Users</t>
  </si>
  <si>
    <t>Profit Per User</t>
  </si>
  <si>
    <t>Hosting &amp; other services</t>
  </si>
  <si>
    <t>Year 4</t>
  </si>
  <si>
    <t>Year 5</t>
  </si>
  <si>
    <t>Break even at YEAR 5</t>
  </si>
  <si>
    <t>With the addition of schools we begin to reduce costs per school (fixed costs)
 and Distribute variable costs.  Price of license per school minus discount covers cost</t>
  </si>
  <si>
    <t>Beta Temple</t>
  </si>
  <si>
    <t>5% of students reported jobs to CSPD use the app estimate 8%</t>
  </si>
  <si>
    <t>http://nikonelissen.com/wp-content/uploads/2016/09/mobile-backend-calculator.htm</t>
  </si>
  <si>
    <t>Information</t>
  </si>
  <si>
    <t>Source</t>
  </si>
  <si>
    <t>http://www.sourceseek.com/how-much-to-pay-for-software-developers/</t>
  </si>
  <si>
    <t xml:space="preserve">Expenses </t>
  </si>
  <si>
    <t>Other costs include advertisements within our site and estimated 50 people downloading the full version at $20 for premium services</t>
  </si>
  <si>
    <t>OTHER FIGURES/ESTIMATES</t>
  </si>
  <si>
    <t>Advertisement budget is estimated.  We are setting aside a smaller marketing budget intially, at $1000 per school/region for marketing and sales</t>
  </si>
  <si>
    <t>We are operating at a loss in the first year and a beta version in year two, with projected break even by year 5 with 6 university participants</t>
  </si>
  <si>
    <t>Tax calculator as sole proprietors</t>
  </si>
  <si>
    <t>https://www.surveymonkey.com/intelligence/tools/app-revenue-calculator/
https://www.quora.com/How-much-ad-revenue-can-be-expected-per-100-000-downloaded-iPhone-iPad-apps</t>
  </si>
  <si>
    <t>Other income includes: $1000 profit from advertisments, $1000 servicing fees (in order to cover maintenance/service costs), and estimated 50 non-university premium subscriptions</t>
  </si>
  <si>
    <t>8 Universities</t>
  </si>
  <si>
    <t>http://www.calstartuplawfirm.com/Apps/entity-taxation-calculator.php</t>
  </si>
  <si>
    <t xml:space="preserve">Estimated developer cost $55/hour based on average for overseas dev. and 100+ for experienced developer.
Estimated beta dev. and prototype costs estimated to take 26 weeks at 40 hours a week, $55/hour in Y0, then 3 hours a week for a year for maintenance and other services
</t>
  </si>
  <si>
    <t>One year long licensing per university, at a cost of $8000 (45% of total expenses) and $20 per year for non-college users</t>
  </si>
  <si>
    <t>10 Universities</t>
  </si>
  <si>
    <t>4 universities 20-37k pop.</t>
  </si>
  <si>
    <t>Targeting Example of Temple University:
 Student population 37,000
University of Massachusetts--Amherst
Student population 29,001 (30th Nationally for Career Preparedness)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</si>
</sst>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4"/>
      <name val="Verdana"/>
      <family val="2"/>
    </font>
    <font>
      <u/>
      <sz val="10"/>
      <color theme="10"/>
      <name val="Verdana"/>
    </font>
    <font>
      <u/>
      <sz val="10"/>
      <color theme="1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/>
    <xf numFmtId="164" fontId="0" fillId="0" borderId="0" xfId="0" applyNumberFormat="1"/>
    <xf numFmtId="0" fontId="0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right"/>
    </xf>
    <xf numFmtId="9" fontId="0" fillId="0" borderId="0" xfId="0" applyNumberFormat="1"/>
    <xf numFmtId="0" fontId="0" fillId="0" borderId="0" xfId="0" applyFill="1"/>
    <xf numFmtId="0" fontId="0" fillId="0" borderId="0" xfId="0" applyFont="1" applyFill="1"/>
    <xf numFmtId="165" fontId="0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/>
    <xf numFmtId="165" fontId="0" fillId="0" borderId="0" xfId="0" applyNumberFormat="1"/>
    <xf numFmtId="164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9" fontId="0" fillId="0" borderId="0" xfId="2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0" borderId="0" xfId="0" applyFont="1" applyAlignment="1">
      <alignment vertical="top" wrapText="1"/>
    </xf>
    <xf numFmtId="0" fontId="2" fillId="0" borderId="0" xfId="0" applyFont="1" applyFill="1"/>
    <xf numFmtId="165" fontId="0" fillId="0" borderId="0" xfId="1" applyNumberFormat="1" applyFont="1" applyFill="1"/>
    <xf numFmtId="165" fontId="0" fillId="0" borderId="0" xfId="0" applyNumberFormat="1" applyFill="1"/>
    <xf numFmtId="0" fontId="0" fillId="0" borderId="0" xfId="0" applyAlignment="1">
      <alignment vertical="top" wrapText="1" shrinkToFi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5" fontId="0" fillId="0" borderId="3" xfId="1" applyNumberFormat="1" applyFont="1" applyBorder="1"/>
    <xf numFmtId="165" fontId="0" fillId="0" borderId="4" xfId="1" applyNumberFormat="1" applyFont="1" applyBorder="1"/>
    <xf numFmtId="164" fontId="2" fillId="0" borderId="3" xfId="1" applyNumberFormat="1" applyFont="1" applyBorder="1" applyAlignment="1">
      <alignment horizontal="right"/>
    </xf>
    <xf numFmtId="165" fontId="0" fillId="0" borderId="0" xfId="0" applyNumberFormat="1" applyFill="1" applyBorder="1"/>
    <xf numFmtId="164" fontId="0" fillId="0" borderId="0" xfId="0" applyNumberFormat="1" applyFill="1"/>
    <xf numFmtId="0" fontId="0" fillId="0" borderId="0" xfId="0" applyAlignment="1">
      <alignment horizontal="left" vertical="center" wrapText="1"/>
    </xf>
    <xf numFmtId="13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 shrinkToFit="1"/>
    </xf>
    <xf numFmtId="0" fontId="5" fillId="0" borderId="0" xfId="23" applyAlignment="1">
      <alignment horizontal="center" vertical="center" wrapText="1"/>
    </xf>
    <xf numFmtId="0" fontId="5" fillId="0" borderId="0" xfId="23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1" builtinId="8" hidden="1"/>
    <cellStyle name="Hyperlink" xfId="23" builtinId="8"/>
    <cellStyle name="Normal" xfId="0" builtinId="0"/>
    <cellStyle name="Percent" xfId="2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ourceseek.com/how-much-to-pay-for-software-developers/" TargetMode="External"/><Relationship Id="rId1" Type="http://schemas.openxmlformats.org/officeDocument/2006/relationships/hyperlink" Target="http://www.calstartuplawfirm.com/Apps/entity-taxation-calculato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5" workbookViewId="0">
      <selection activeCell="D16" sqref="D16"/>
    </sheetView>
  </sheetViews>
  <sheetFormatPr defaultColWidth="11" defaultRowHeight="12.75" x14ac:dyDescent="0.2"/>
  <cols>
    <col min="1" max="1" width="43.125" bestFit="1" customWidth="1"/>
    <col min="2" max="2" width="13.375" customWidth="1"/>
    <col min="3" max="3" width="12.75" customWidth="1"/>
    <col min="4" max="4" width="13" bestFit="1" customWidth="1"/>
    <col min="5" max="5" width="12.75" bestFit="1" customWidth="1"/>
    <col min="6" max="6" width="11.125" customWidth="1"/>
    <col min="7" max="7" width="11.875" bestFit="1" customWidth="1"/>
    <col min="8" max="8" width="18" customWidth="1"/>
  </cols>
  <sheetData>
    <row r="1" spans="1:12" x14ac:dyDescent="0.2">
      <c r="B1" s="1" t="s">
        <v>13</v>
      </c>
      <c r="C1" s="1" t="s">
        <v>0</v>
      </c>
      <c r="D1" s="1" t="s">
        <v>1</v>
      </c>
      <c r="E1" s="1" t="s">
        <v>2</v>
      </c>
      <c r="F1" s="1" t="s">
        <v>24</v>
      </c>
      <c r="G1" s="1" t="s">
        <v>25</v>
      </c>
    </row>
    <row r="2" spans="1:12" ht="25.5" x14ac:dyDescent="0.2">
      <c r="C2" s="22" t="s">
        <v>28</v>
      </c>
      <c r="D2" s="21" t="s">
        <v>47</v>
      </c>
      <c r="E2" s="23" t="s">
        <v>42</v>
      </c>
      <c r="F2" s="23" t="s">
        <v>42</v>
      </c>
      <c r="G2" s="23" t="s">
        <v>46</v>
      </c>
    </row>
    <row r="3" spans="1:12" x14ac:dyDescent="0.2">
      <c r="A3" s="1" t="s">
        <v>18</v>
      </c>
      <c r="B3" s="1"/>
    </row>
    <row r="4" spans="1:12" x14ac:dyDescent="0.2">
      <c r="A4" s="1"/>
      <c r="B4" s="1"/>
      <c r="H4" s="6"/>
    </row>
    <row r="5" spans="1:12" x14ac:dyDescent="0.2">
      <c r="A5" s="5" t="s">
        <v>16</v>
      </c>
      <c r="C5" s="10">
        <v>0.08</v>
      </c>
      <c r="D5" s="10">
        <v>0.11</v>
      </c>
      <c r="E5" s="10">
        <v>0.15</v>
      </c>
      <c r="F5" s="10">
        <v>0.2</v>
      </c>
      <c r="G5" s="10">
        <v>0.2</v>
      </c>
      <c r="H5" s="6"/>
    </row>
    <row r="6" spans="1:12" x14ac:dyDescent="0.2">
      <c r="A6" s="5" t="s">
        <v>21</v>
      </c>
      <c r="B6" s="5">
        <v>0</v>
      </c>
      <c r="C6">
        <v>2960</v>
      </c>
      <c r="D6">
        <f>30000*0.2*4</f>
        <v>24000</v>
      </c>
      <c r="E6">
        <f>(33000*0.15)*8</f>
        <v>39600</v>
      </c>
      <c r="F6">
        <f>(33000*0.2)*8</f>
        <v>52800</v>
      </c>
      <c r="G6">
        <f>(33000*0.2)*10</f>
        <v>66000</v>
      </c>
      <c r="H6" s="6"/>
    </row>
    <row r="7" spans="1:12" s="11" customFormat="1" x14ac:dyDescent="0.2">
      <c r="A7" s="12" t="s">
        <v>11</v>
      </c>
      <c r="B7" s="14">
        <v>0</v>
      </c>
      <c r="C7" s="14">
        <f>C21/C6</f>
        <v>4.2635135135135132</v>
      </c>
      <c r="D7" s="14">
        <f>D21/D6</f>
        <v>1.2350000000000001</v>
      </c>
      <c r="E7" s="14">
        <f>E21/E6</f>
        <v>1.5030303030303029</v>
      </c>
      <c r="F7" s="14">
        <f>F21/F6</f>
        <v>1.1477272727272727</v>
      </c>
      <c r="G7" s="14">
        <f>G21/G6</f>
        <v>0.99636363636363634</v>
      </c>
      <c r="H7" s="20"/>
      <c r="I7"/>
      <c r="J7"/>
      <c r="K7"/>
      <c r="L7"/>
    </row>
    <row r="8" spans="1:12" x14ac:dyDescent="0.2">
      <c r="A8" s="5" t="s">
        <v>22</v>
      </c>
      <c r="B8" s="15">
        <v>0</v>
      </c>
      <c r="C8" s="15">
        <f>C9/C6</f>
        <v>0</v>
      </c>
      <c r="D8" s="15">
        <f t="shared" ref="D8:G8" si="0">D9/D6</f>
        <v>1.3666666666666667</v>
      </c>
      <c r="E8" s="15">
        <f t="shared" si="0"/>
        <v>1.6565656565656566</v>
      </c>
      <c r="F8" s="15">
        <f t="shared" si="0"/>
        <v>1.2424242424242424</v>
      </c>
      <c r="G8" s="15">
        <f t="shared" si="0"/>
        <v>1.2424242424242424</v>
      </c>
      <c r="H8" s="16"/>
    </row>
    <row r="9" spans="1:12" x14ac:dyDescent="0.2">
      <c r="A9" s="5" t="s">
        <v>19</v>
      </c>
      <c r="B9" s="15">
        <v>0</v>
      </c>
      <c r="C9" s="13">
        <v>0</v>
      </c>
      <c r="D9" s="13">
        <f>8200*4</f>
        <v>32800</v>
      </c>
      <c r="E9" s="13">
        <f>$D9+$D9</f>
        <v>65600</v>
      </c>
      <c r="F9" s="13">
        <f>$D9+$D9</f>
        <v>65600</v>
      </c>
      <c r="G9" s="13">
        <f>$D9+$D9+8200+8200</f>
        <v>82000</v>
      </c>
      <c r="H9" s="40"/>
      <c r="I9" s="16"/>
    </row>
    <row r="10" spans="1:12" s="11" customFormat="1" x14ac:dyDescent="0.2">
      <c r="A10" s="28" t="s">
        <v>5</v>
      </c>
      <c r="B10" s="14">
        <v>0</v>
      </c>
      <c r="C10" s="29">
        <v>2260</v>
      </c>
      <c r="D10" s="29">
        <v>7270</v>
      </c>
      <c r="E10" s="29">
        <v>9770</v>
      </c>
      <c r="F10" s="29">
        <v>9770</v>
      </c>
      <c r="G10" s="29">
        <v>11770</v>
      </c>
      <c r="H10" s="30"/>
      <c r="J10"/>
      <c r="K10"/>
      <c r="L10"/>
    </row>
    <row r="11" spans="1:12" x14ac:dyDescent="0.2">
      <c r="A11" s="9" t="s">
        <v>6</v>
      </c>
      <c r="B11" s="36">
        <v>0</v>
      </c>
      <c r="C11" s="34">
        <f>C9+C10</f>
        <v>2260</v>
      </c>
      <c r="D11" s="34">
        <f>D9+D10</f>
        <v>40070</v>
      </c>
      <c r="E11" s="34">
        <f>E9+E10</f>
        <v>75370</v>
      </c>
      <c r="F11" s="34">
        <f>F9+F10</f>
        <v>75370</v>
      </c>
      <c r="G11" s="35">
        <f>G9+G10</f>
        <v>93770</v>
      </c>
      <c r="H11" s="16"/>
      <c r="I11" s="37"/>
    </row>
    <row r="12" spans="1:12" ht="12.95" customHeight="1" x14ac:dyDescent="0.2">
      <c r="A12" s="8"/>
      <c r="B12" s="8"/>
      <c r="C12" s="8"/>
      <c r="D12" s="8"/>
      <c r="E12" s="8"/>
      <c r="F12" s="8"/>
      <c r="G12" s="8"/>
    </row>
    <row r="13" spans="1:12" x14ac:dyDescent="0.2">
      <c r="A13" s="1" t="s">
        <v>34</v>
      </c>
      <c r="B13" s="1"/>
      <c r="H13" s="6"/>
    </row>
    <row r="14" spans="1:12" x14ac:dyDescent="0.2">
      <c r="I14" s="6"/>
    </row>
    <row r="15" spans="1:12" x14ac:dyDescent="0.2">
      <c r="A15" t="s">
        <v>3</v>
      </c>
      <c r="B15" s="13">
        <v>0</v>
      </c>
      <c r="C15" s="13">
        <v>1000</v>
      </c>
      <c r="D15" s="13">
        <v>1500</v>
      </c>
      <c r="E15" s="13">
        <v>2000</v>
      </c>
      <c r="F15" s="13">
        <v>1000</v>
      </c>
      <c r="G15" s="13">
        <v>1000</v>
      </c>
      <c r="H15" s="16"/>
    </row>
    <row r="16" spans="1:12" s="11" customFormat="1" x14ac:dyDescent="0.2">
      <c r="A16" s="11" t="s">
        <v>9</v>
      </c>
      <c r="B16" s="29">
        <v>0</v>
      </c>
      <c r="C16" s="29">
        <v>0</v>
      </c>
      <c r="D16" s="29">
        <f>13*20*52+800</f>
        <v>14320</v>
      </c>
      <c r="E16" s="29">
        <f>17*20*52*2+3100</f>
        <v>38460</v>
      </c>
      <c r="F16" s="29">
        <f>18*20*52*2+3100</f>
        <v>40540</v>
      </c>
      <c r="G16" s="29">
        <f>20*20*52*2+3100</f>
        <v>44700</v>
      </c>
      <c r="I16" s="38"/>
      <c r="J16"/>
      <c r="K16"/>
      <c r="L16"/>
    </row>
    <row r="17" spans="1:7" ht="15.95" customHeight="1" x14ac:dyDescent="0.2">
      <c r="A17" t="s">
        <v>23</v>
      </c>
      <c r="B17" s="13">
        <v>1500</v>
      </c>
      <c r="C17" s="13">
        <v>2040</v>
      </c>
      <c r="D17" s="13">
        <v>3240</v>
      </c>
      <c r="E17" s="13">
        <v>6480</v>
      </c>
      <c r="F17" s="13">
        <v>6480</v>
      </c>
      <c r="G17" s="13">
        <v>6480</v>
      </c>
    </row>
    <row r="18" spans="1:7" x14ac:dyDescent="0.2">
      <c r="A18" s="5" t="s">
        <v>12</v>
      </c>
      <c r="B18" s="13">
        <v>0</v>
      </c>
      <c r="C18" s="13">
        <v>1000</v>
      </c>
      <c r="D18" s="13">
        <v>2000</v>
      </c>
      <c r="E18" s="13">
        <f>D18*2</f>
        <v>4000</v>
      </c>
      <c r="F18" s="13">
        <f>D18*2</f>
        <v>4000</v>
      </c>
      <c r="G18" s="13">
        <f>D18*2+1000</f>
        <v>5000</v>
      </c>
    </row>
    <row r="19" spans="1:7" x14ac:dyDescent="0.2">
      <c r="A19" t="s">
        <v>8</v>
      </c>
      <c r="B19" s="13">
        <f>55*40*26</f>
        <v>57200</v>
      </c>
      <c r="C19" s="29">
        <f>55*3*52</f>
        <v>8580</v>
      </c>
      <c r="D19" s="29">
        <f t="shared" ref="D19:G19" si="1">55*3*52</f>
        <v>8580</v>
      </c>
      <c r="E19" s="29">
        <f t="shared" si="1"/>
        <v>8580</v>
      </c>
      <c r="F19" s="29">
        <f t="shared" si="1"/>
        <v>8580</v>
      </c>
      <c r="G19" s="29">
        <f t="shared" si="1"/>
        <v>8580</v>
      </c>
    </row>
    <row r="20" spans="1:7" x14ac:dyDescent="0.2">
      <c r="B20" s="13"/>
      <c r="C20" s="13"/>
      <c r="D20" s="13"/>
      <c r="E20" s="13"/>
      <c r="F20" s="13"/>
      <c r="G20" s="13"/>
    </row>
    <row r="21" spans="1:7" ht="12.95" customHeight="1" x14ac:dyDescent="0.2">
      <c r="A21" s="3" t="s">
        <v>15</v>
      </c>
      <c r="B21" s="13">
        <f>SUM(B14:B19)</f>
        <v>58700</v>
      </c>
      <c r="C21" s="13">
        <f>SUM(C15:C19)</f>
        <v>12620</v>
      </c>
      <c r="D21" s="13">
        <f>SUM(D15:D19)</f>
        <v>29640</v>
      </c>
      <c r="E21" s="13">
        <f t="shared" ref="E21:G21" si="2">SUM(E15:E19)</f>
        <v>59520</v>
      </c>
      <c r="F21" s="13">
        <f t="shared" si="2"/>
        <v>60600</v>
      </c>
      <c r="G21" s="13">
        <f t="shared" si="2"/>
        <v>65760</v>
      </c>
    </row>
    <row r="22" spans="1:7" x14ac:dyDescent="0.2">
      <c r="A22" s="3"/>
      <c r="B22" s="13"/>
      <c r="C22" s="13"/>
      <c r="D22" s="13"/>
      <c r="E22" s="13"/>
      <c r="F22" s="13"/>
      <c r="G22" s="13"/>
    </row>
    <row r="23" spans="1:7" x14ac:dyDescent="0.2">
      <c r="A23" s="4" t="s">
        <v>4</v>
      </c>
      <c r="B23" s="13">
        <f>B10-B21</f>
        <v>-58700</v>
      </c>
      <c r="C23" s="13">
        <f>C11-C21</f>
        <v>-10360</v>
      </c>
      <c r="D23" s="13">
        <f>D11-D21</f>
        <v>10430</v>
      </c>
      <c r="E23" s="13">
        <f>E11-E21</f>
        <v>15850</v>
      </c>
      <c r="F23" s="13">
        <f>F11-F21</f>
        <v>14770</v>
      </c>
      <c r="G23" s="13">
        <f>G11-G21</f>
        <v>28010</v>
      </c>
    </row>
    <row r="26" spans="1:7" x14ac:dyDescent="0.2">
      <c r="C26" s="41" t="s">
        <v>26</v>
      </c>
      <c r="D26" s="41"/>
      <c r="E26" s="17">
        <f>SUM(B23:G23)</f>
        <v>0</v>
      </c>
    </row>
    <row r="27" spans="1:7" x14ac:dyDescent="0.2">
      <c r="C27" s="19"/>
      <c r="D27" s="19"/>
      <c r="E27" s="17"/>
    </row>
    <row r="28" spans="1:7" x14ac:dyDescent="0.2">
      <c r="C28" s="25"/>
      <c r="D28" s="25"/>
      <c r="E28" s="26"/>
    </row>
    <row r="29" spans="1:7" ht="12.95" customHeight="1" x14ac:dyDescent="0.2">
      <c r="C29" s="6"/>
    </row>
    <row r="30" spans="1:7" ht="18" customHeight="1" x14ac:dyDescent="0.2"/>
    <row r="35" spans="1:2" ht="12.95" customHeight="1" x14ac:dyDescent="0.2"/>
    <row r="44" spans="1:2" x14ac:dyDescent="0.2">
      <c r="A44" s="1"/>
      <c r="B44" s="1"/>
    </row>
  </sheetData>
  <mergeCells count="1">
    <mergeCell ref="C26:D26"/>
  </mergeCells>
  <phoneticPr fontId="3" type="noConversion"/>
  <pageMargins left="0.75" right="0.75" top="1" bottom="1" header="0.5" footer="0.5"/>
  <headerFooter>
    <oddHeader>&amp;CIncome &amp; Expense Pro Forma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31" sqref="C31"/>
    </sheetView>
  </sheetViews>
  <sheetFormatPr defaultColWidth="11" defaultRowHeight="12.75" x14ac:dyDescent="0.2"/>
  <cols>
    <col min="1" max="1" width="47.625" bestFit="1" customWidth="1"/>
  </cols>
  <sheetData>
    <row r="1" spans="1:8" x14ac:dyDescent="0.2">
      <c r="A1" s="1" t="s">
        <v>31</v>
      </c>
      <c r="B1" s="1" t="s">
        <v>32</v>
      </c>
    </row>
    <row r="2" spans="1:8" x14ac:dyDescent="0.2">
      <c r="A2" s="1"/>
      <c r="B2" s="1"/>
    </row>
    <row r="3" spans="1:8" x14ac:dyDescent="0.2">
      <c r="A3" t="s">
        <v>7</v>
      </c>
      <c r="B3" s="42" t="s">
        <v>17</v>
      </c>
      <c r="C3" s="42"/>
      <c r="D3" s="42"/>
      <c r="E3" s="42"/>
      <c r="F3" s="42"/>
      <c r="G3" s="42"/>
      <c r="H3" s="42"/>
    </row>
    <row r="4" spans="1:8" ht="18" x14ac:dyDescent="0.25">
      <c r="A4" t="s">
        <v>29</v>
      </c>
      <c r="D4" s="2"/>
    </row>
    <row r="5" spans="1:8" x14ac:dyDescent="0.2">
      <c r="A5" s="5" t="s">
        <v>10</v>
      </c>
      <c r="B5" s="50" t="s">
        <v>30</v>
      </c>
      <c r="C5" s="50"/>
      <c r="D5" s="50"/>
      <c r="E5" s="50"/>
      <c r="F5" s="50"/>
      <c r="G5" s="50"/>
    </row>
    <row r="6" spans="1:8" ht="68.099999999999994" customHeight="1" x14ac:dyDescent="0.2">
      <c r="A6" s="27" t="s">
        <v>44</v>
      </c>
      <c r="B6" s="48" t="s">
        <v>33</v>
      </c>
      <c r="C6" s="48"/>
      <c r="D6" s="48"/>
      <c r="E6" s="48"/>
      <c r="F6" s="48"/>
      <c r="G6" s="48"/>
    </row>
    <row r="7" spans="1:8" x14ac:dyDescent="0.2">
      <c r="A7" s="5" t="s">
        <v>14</v>
      </c>
    </row>
    <row r="8" spans="1:8" x14ac:dyDescent="0.2">
      <c r="A8" s="24" t="s">
        <v>39</v>
      </c>
      <c r="B8" s="49" t="s">
        <v>43</v>
      </c>
      <c r="C8" s="49"/>
      <c r="D8" s="49"/>
      <c r="E8" s="49"/>
      <c r="F8" s="49"/>
      <c r="G8" s="49"/>
    </row>
    <row r="9" spans="1:8" x14ac:dyDescent="0.2">
      <c r="A9" s="24"/>
    </row>
    <row r="10" spans="1:8" ht="90.95" customHeight="1" x14ac:dyDescent="0.2">
      <c r="A10" s="39" t="s">
        <v>41</v>
      </c>
      <c r="B10" s="45" t="s">
        <v>40</v>
      </c>
      <c r="C10" s="45"/>
      <c r="D10" s="45"/>
      <c r="E10" s="45"/>
      <c r="F10" s="45"/>
      <c r="G10" s="45"/>
    </row>
    <row r="11" spans="1:8" x14ac:dyDescent="0.2">
      <c r="A11" s="24"/>
    </row>
    <row r="12" spans="1:8" x14ac:dyDescent="0.2">
      <c r="A12" s="7"/>
      <c r="B12" s="1"/>
    </row>
    <row r="13" spans="1:8" x14ac:dyDescent="0.2">
      <c r="A13" s="43" t="s">
        <v>36</v>
      </c>
      <c r="B13" s="44"/>
    </row>
    <row r="15" spans="1:8" ht="12.95" customHeight="1" x14ac:dyDescent="0.2">
      <c r="A15" s="45" t="s">
        <v>20</v>
      </c>
      <c r="B15" s="33"/>
      <c r="C15" s="33"/>
    </row>
    <row r="16" spans="1:8" x14ac:dyDescent="0.2">
      <c r="A16" s="45"/>
      <c r="B16" s="33"/>
      <c r="C16" s="33"/>
    </row>
    <row r="17" spans="1:3" ht="9" customHeight="1" x14ac:dyDescent="0.2">
      <c r="A17" s="45"/>
      <c r="B17" s="33"/>
      <c r="C17" s="33"/>
    </row>
    <row r="18" spans="1:3" ht="12.95" hidden="1" customHeight="1" x14ac:dyDescent="0.2">
      <c r="A18" s="45"/>
      <c r="B18" s="33"/>
      <c r="C18" s="33"/>
    </row>
    <row r="19" spans="1:3" x14ac:dyDescent="0.2">
      <c r="A19" s="45"/>
      <c r="B19" s="11"/>
      <c r="C19" s="11"/>
    </row>
    <row r="21" spans="1:3" ht="12.95" customHeight="1" x14ac:dyDescent="0.2">
      <c r="A21" s="51" t="s">
        <v>38</v>
      </c>
      <c r="B21" s="22"/>
      <c r="C21" s="22"/>
    </row>
    <row r="22" spans="1:3" ht="30.95" customHeight="1" x14ac:dyDescent="0.2">
      <c r="A22" s="51"/>
      <c r="B22" s="22"/>
      <c r="C22" s="22"/>
    </row>
    <row r="23" spans="1:3" ht="12.95" hidden="1" customHeight="1" x14ac:dyDescent="0.2">
      <c r="A23" s="22"/>
      <c r="B23" s="22"/>
      <c r="C23" s="22"/>
    </row>
    <row r="24" spans="1:3" x14ac:dyDescent="0.2">
      <c r="A24" s="11"/>
      <c r="B24" s="11"/>
      <c r="C24" s="11"/>
    </row>
    <row r="25" spans="1:3" ht="12.95" customHeight="1" x14ac:dyDescent="0.2">
      <c r="A25" s="45" t="s">
        <v>48</v>
      </c>
      <c r="B25" s="32"/>
      <c r="C25" s="32"/>
    </row>
    <row r="26" spans="1:3" x14ac:dyDescent="0.2">
      <c r="A26" s="45"/>
      <c r="B26" s="32"/>
      <c r="C26" s="32"/>
    </row>
    <row r="27" spans="1:3" ht="60" customHeight="1" x14ac:dyDescent="0.2">
      <c r="A27" s="45"/>
      <c r="B27" s="32"/>
      <c r="C27" s="32"/>
    </row>
    <row r="29" spans="1:3" ht="12.95" customHeight="1" x14ac:dyDescent="0.2">
      <c r="A29" s="51" t="s">
        <v>37</v>
      </c>
      <c r="B29" s="32"/>
      <c r="C29" s="32"/>
    </row>
    <row r="30" spans="1:3" x14ac:dyDescent="0.2">
      <c r="A30" s="51"/>
      <c r="B30" s="32"/>
      <c r="C30" s="32"/>
    </row>
    <row r="31" spans="1:3" x14ac:dyDescent="0.2">
      <c r="A31" s="51"/>
      <c r="B31" s="32"/>
      <c r="C31" s="32"/>
    </row>
    <row r="32" spans="1:3" x14ac:dyDescent="0.2">
      <c r="A32" s="51"/>
    </row>
    <row r="33" spans="1:3" x14ac:dyDescent="0.2">
      <c r="A33" s="51" t="s">
        <v>45</v>
      </c>
      <c r="B33" s="24"/>
      <c r="C33" s="24"/>
    </row>
    <row r="34" spans="1:3" x14ac:dyDescent="0.2">
      <c r="A34" s="51"/>
      <c r="B34" s="24"/>
      <c r="C34" s="24"/>
    </row>
    <row r="35" spans="1:3" x14ac:dyDescent="0.2">
      <c r="A35" s="51"/>
      <c r="B35" s="18"/>
      <c r="C35" s="18"/>
    </row>
    <row r="36" spans="1:3" x14ac:dyDescent="0.2">
      <c r="A36" s="18"/>
      <c r="B36" s="18"/>
      <c r="C36" s="18"/>
    </row>
    <row r="37" spans="1:3" ht="12.95" customHeight="1" x14ac:dyDescent="0.2">
      <c r="A37" s="46" t="s">
        <v>27</v>
      </c>
      <c r="B37" s="21"/>
      <c r="C37" s="21"/>
    </row>
    <row r="38" spans="1:3" x14ac:dyDescent="0.2">
      <c r="A38" s="46"/>
      <c r="B38" s="21"/>
      <c r="C38" s="21"/>
    </row>
    <row r="39" spans="1:3" ht="29.1" customHeight="1" x14ac:dyDescent="0.2">
      <c r="A39" s="46"/>
      <c r="B39" s="21"/>
      <c r="C39" s="21"/>
    </row>
    <row r="40" spans="1:3" x14ac:dyDescent="0.2">
      <c r="A40" s="21"/>
      <c r="B40" s="21"/>
      <c r="C40" s="21"/>
    </row>
    <row r="41" spans="1:3" x14ac:dyDescent="0.2">
      <c r="A41" s="47" t="s">
        <v>35</v>
      </c>
      <c r="B41" s="21"/>
      <c r="C41" s="21"/>
    </row>
    <row r="42" spans="1:3" x14ac:dyDescent="0.2">
      <c r="A42" s="47"/>
    </row>
    <row r="43" spans="1:3" ht="12.95" customHeight="1" x14ac:dyDescent="0.2">
      <c r="A43" s="47"/>
      <c r="B43" s="31"/>
      <c r="C43" s="31"/>
    </row>
    <row r="44" spans="1:3" x14ac:dyDescent="0.2">
      <c r="A44" s="31"/>
      <c r="B44" s="31"/>
      <c r="C44" s="31"/>
    </row>
    <row r="45" spans="1:3" x14ac:dyDescent="0.2">
      <c r="A45" s="31"/>
      <c r="B45" s="31"/>
      <c r="C45" s="31"/>
    </row>
    <row r="46" spans="1:3" x14ac:dyDescent="0.2">
      <c r="A46" s="31"/>
      <c r="B46" s="31"/>
      <c r="C46" s="31"/>
    </row>
  </sheetData>
  <mergeCells count="13">
    <mergeCell ref="B3:H3"/>
    <mergeCell ref="A13:B13"/>
    <mergeCell ref="B10:G10"/>
    <mergeCell ref="A37:A39"/>
    <mergeCell ref="A41:A43"/>
    <mergeCell ref="B6:G6"/>
    <mergeCell ref="B8:G8"/>
    <mergeCell ref="B5:G5"/>
    <mergeCell ref="A29:A32"/>
    <mergeCell ref="A25:A27"/>
    <mergeCell ref="A21:A22"/>
    <mergeCell ref="A15:A19"/>
    <mergeCell ref="A33:A35"/>
  </mergeCells>
  <hyperlinks>
    <hyperlink ref="B8" r:id="rId1"/>
    <hyperlink ref="B6" r:id="rId2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Explanation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Fadem</dc:creator>
  <cp:lastModifiedBy>Patrice Eastlake</cp:lastModifiedBy>
  <dcterms:created xsi:type="dcterms:W3CDTF">2014-08-26T16:44:30Z</dcterms:created>
  <dcterms:modified xsi:type="dcterms:W3CDTF">2016-12-06T09:19:25Z</dcterms:modified>
</cp:coreProperties>
</file>