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care\OneDrive\Documents\Temple Semesters\MIS 2101 Fall 2018\Sec 004\Activity_Slideshows\Week 5\"/>
    </mc:Choice>
  </mc:AlternateContent>
  <bookViews>
    <workbookView xWindow="0" yWindow="0" windowWidth="38400" windowHeight="12435"/>
  </bookViews>
  <sheets>
    <sheet name="Goods" sheetId="2" r:id="rId1"/>
    <sheet name="©" sheetId="5" r:id="rId2"/>
  </sheets>
  <definedNames>
    <definedName name="_xlnm.Print_Area" localSheetId="0">Goods!$A$1:$G$69</definedName>
    <definedName name="valuevx">42.314159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E11" i="2" l="1"/>
  <c r="F58" i="2" s="1"/>
  <c r="E20" i="2"/>
  <c r="E28" i="2"/>
  <c r="E53" i="2"/>
  <c r="E59" i="2"/>
  <c r="F57" i="2"/>
  <c r="F11" i="2"/>
  <c r="F7" i="2" l="1"/>
  <c r="F9" i="2"/>
  <c r="F59" i="2"/>
  <c r="F39" i="2"/>
  <c r="F17" i="2"/>
  <c r="F47" i="2"/>
  <c r="F35" i="2"/>
  <c r="F51" i="2"/>
  <c r="F43" i="2"/>
  <c r="F6" i="2"/>
  <c r="F10" i="2"/>
  <c r="F16" i="2"/>
  <c r="F20" i="2"/>
  <c r="F34" i="2"/>
  <c r="F38" i="2"/>
  <c r="F42" i="2"/>
  <c r="F46" i="2"/>
  <c r="F50" i="2"/>
  <c r="F56" i="2"/>
  <c r="E61" i="2"/>
  <c r="F61" i="2" s="1"/>
  <c r="F15" i="2"/>
  <c r="F19" i="2"/>
  <c r="F37" i="2"/>
  <c r="F41" i="2"/>
  <c r="F45" i="2"/>
  <c r="F49" i="2"/>
  <c r="F53" i="2"/>
  <c r="F8" i="2"/>
  <c r="F14" i="2"/>
  <c r="F18" i="2"/>
  <c r="F36" i="2"/>
  <c r="F40" i="2"/>
  <c r="F44" i="2"/>
  <c r="F48" i="2"/>
  <c r="F52" i="2"/>
  <c r="E22" i="2"/>
  <c r="E30" i="2" s="1"/>
  <c r="F22" i="2" l="1"/>
  <c r="F30" i="2"/>
  <c r="E63" i="2"/>
  <c r="E64" i="2" l="1"/>
  <c r="E66" i="2" s="1"/>
  <c r="E69" i="2" s="1"/>
</calcChain>
</file>

<file path=xl/sharedStrings.xml><?xml version="1.0" encoding="utf-8"?>
<sst xmlns="http://schemas.openxmlformats.org/spreadsheetml/2006/main" count="75" uniqueCount="71">
  <si>
    <t>INCOME</t>
  </si>
  <si>
    <t>Other</t>
  </si>
  <si>
    <t>Non-Operating Income</t>
  </si>
  <si>
    <t>Interest Income</t>
  </si>
  <si>
    <t>Rental Income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</si>
  <si>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</si>
  <si>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</si>
  <si>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</si>
  <si>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</si>
  <si>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</si>
  <si>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</si>
  <si>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</si>
  <si>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</si>
  <si>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</si>
  <si>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</si>
  <si>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</si>
  <si>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</si>
  <si>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</si>
  <si>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</si>
  <si>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</si>
  <si>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</si>
  <si>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</si>
  <si>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</si>
  <si>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</si>
  <si>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</si>
  <si>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</si>
  <si>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</si>
  <si>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</si>
  <si>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</si>
  <si>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</si>
  <si>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</si>
  <si>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</si>
  <si>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</si>
  <si>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</si>
  <si>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</si>
  <si>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</si>
  <si>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</si>
  <si>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Owner Distributions / Dividends</t>
  </si>
  <si>
    <t>Adjustment to Retained Earnings</t>
  </si>
  <si>
    <t>% of TS</t>
  </si>
  <si>
    <t>Sales</t>
  </si>
  <si>
    <t>Sales - Qtr 1</t>
  </si>
  <si>
    <t>Sales - Qtr 2</t>
  </si>
  <si>
    <t>Sales - Qtr 3</t>
  </si>
  <si>
    <t>Sales - Qtr 4</t>
  </si>
  <si>
    <t>Total Sales (TS)</t>
  </si>
  <si>
    <t>Cost of Goods</t>
  </si>
  <si>
    <t>Beginning Inventory</t>
  </si>
  <si>
    <t>Purchases and Production Costs</t>
  </si>
  <si>
    <t>Shipping and Delivery</t>
  </si>
  <si>
    <t>Labor (wages and payroll)</t>
  </si>
  <si>
    <t>Less Ending Inventory</t>
  </si>
  <si>
    <t>Total Cost of Goods Sold</t>
  </si>
  <si>
    <t>Gross Profit</t>
  </si>
  <si>
    <t>http://www.vertex42.com/licensing/EULA_privateuse.html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</si>
  <si>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</si>
  <si>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</si>
  <si>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</si>
  <si>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</si>
  <si>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</si>
  <si>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</si>
  <si>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</si>
  <si>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http://www.vertex42.com/ExcelTemplates/profit-and-loss.html</t>
  </si>
  <si>
    <t>Profit and Loss Projection</t>
  </si>
  <si>
    <t>FitterSnacker</t>
  </si>
  <si>
    <t>Pre-ERP</t>
  </si>
  <si>
    <t>ERP Investment P&amp;L Projection</t>
  </si>
  <si>
    <t>Teams - Post ERP</t>
  </si>
  <si>
    <t>Assumptions - ERP Impact (narrative)</t>
  </si>
  <si>
    <t>Notes:</t>
  </si>
  <si>
    <t>Annual increase in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</si>
</sst>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40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  <font>
      <b/>
      <sz val="12"/>
      <color indexed="9"/>
      <name val="Arial"/>
      <family val="1"/>
      <scheme val="minor"/>
    </font>
    <font>
      <b/>
      <sz val="10"/>
      <color theme="0"/>
      <name val="Arial"/>
      <family val="2"/>
    </font>
    <font>
      <b/>
      <sz val="16"/>
      <name val="Arial"/>
      <family val="2"/>
      <scheme val="major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41" fontId="29" fillId="0" borderId="0" xfId="41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" fillId="0" borderId="10" xfId="0" applyFont="1" applyBorder="1"/>
    <xf numFmtId="0" fontId="32" fillId="0" borderId="11" xfId="0" applyFont="1" applyFill="1" applyBorder="1" applyAlignment="1">
      <alignment horizontal="left" vertical="center"/>
    </xf>
    <xf numFmtId="0" fontId="0" fillId="0" borderId="10" xfId="0" applyBorder="1"/>
    <xf numFmtId="0" fontId="23" fillId="0" borderId="12" xfId="0" applyFont="1" applyBorder="1" applyAlignment="1">
      <alignment horizontal="left" wrapText="1" indent="1"/>
    </xf>
    <xf numFmtId="0" fontId="23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4" fillId="0" borderId="10" xfId="0" applyFont="1" applyBorder="1" applyAlignment="1" applyProtection="1">
      <alignment horizontal="left" wrapText="1"/>
    </xf>
    <xf numFmtId="0" fontId="23" fillId="0" borderId="10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" fillId="0" borderId="0" xfId="0" applyFont="1"/>
    <xf numFmtId="0" fontId="3" fillId="0" borderId="10" xfId="35" applyBorder="1" applyAlignment="1" applyProtection="1">
      <alignment horizontal="left" wrapText="1"/>
    </xf>
    <xf numFmtId="0" fontId="2" fillId="0" borderId="13" xfId="0" applyFont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  <protection locked="0"/>
    </xf>
    <xf numFmtId="0" fontId="29" fillId="0" borderId="13" xfId="0" applyFont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28" fillId="20" borderId="13" xfId="0" applyFont="1" applyFill="1" applyBorder="1" applyAlignment="1" applyProtection="1">
      <alignment horizontal="center" vertical="center"/>
      <protection locked="0"/>
    </xf>
    <xf numFmtId="0" fontId="27" fillId="20" borderId="13" xfId="0" applyFont="1" applyFill="1" applyBorder="1" applyAlignment="1" applyProtection="1">
      <alignment horizontal="center" vertical="center"/>
      <protection locked="0"/>
    </xf>
    <xf numFmtId="0" fontId="35" fillId="20" borderId="13" xfId="0" applyFont="1" applyFill="1" applyBorder="1" applyAlignment="1" applyProtection="1">
      <alignment horizontal="center" vertical="center" shrinkToFit="1"/>
      <protection locked="0"/>
    </xf>
    <xf numFmtId="0" fontId="36" fillId="20" borderId="13" xfId="0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vertical="center"/>
    </xf>
    <xf numFmtId="0" fontId="29" fillId="0" borderId="13" xfId="0" applyFont="1" applyBorder="1" applyAlignment="1" applyProtection="1">
      <alignment vertical="center"/>
      <protection locked="0"/>
    </xf>
    <xf numFmtId="41" fontId="29" fillId="0" borderId="13" xfId="28" applyNumberFormat="1" applyFont="1" applyBorder="1" applyAlignment="1" applyProtection="1">
      <alignment vertical="center"/>
      <protection locked="0"/>
    </xf>
    <xf numFmtId="164" fontId="29" fillId="0" borderId="13" xfId="41" applyNumberFormat="1" applyFont="1" applyFill="1" applyBorder="1" applyAlignment="1" applyProtection="1">
      <alignment horizontal="right" vertical="center"/>
    </xf>
    <xf numFmtId="0" fontId="30" fillId="0" borderId="13" xfId="0" applyFont="1" applyFill="1" applyBorder="1" applyAlignment="1" applyProtection="1">
      <alignment horizontal="right" vertical="center"/>
    </xf>
    <xf numFmtId="42" fontId="30" fillId="0" borderId="13" xfId="0" applyNumberFormat="1" applyFont="1" applyFill="1" applyBorder="1" applyAlignment="1" applyProtection="1">
      <alignment vertical="center"/>
    </xf>
    <xf numFmtId="41" fontId="29" fillId="0" borderId="13" xfId="41" applyNumberFormat="1" applyFont="1" applyFill="1" applyBorder="1" applyAlignment="1" applyProtection="1">
      <alignment horizontal="right" vertical="center"/>
    </xf>
    <xf numFmtId="0" fontId="30" fillId="21" borderId="13" xfId="0" applyFont="1" applyFill="1" applyBorder="1" applyAlignment="1" applyProtection="1">
      <alignment vertical="center"/>
    </xf>
    <xf numFmtId="0" fontId="29" fillId="21" borderId="13" xfId="0" applyFont="1" applyFill="1" applyBorder="1" applyAlignment="1" applyProtection="1">
      <alignment vertical="center"/>
    </xf>
    <xf numFmtId="42" fontId="30" fillId="21" borderId="13" xfId="0" applyNumberFormat="1" applyFont="1" applyFill="1" applyBorder="1" applyAlignment="1" applyProtection="1">
      <alignment vertical="center"/>
    </xf>
    <xf numFmtId="164" fontId="29" fillId="21" borderId="13" xfId="41" applyNumberFormat="1" applyFont="1" applyFill="1" applyBorder="1" applyAlignment="1" applyProtection="1">
      <alignment horizontal="right" vertical="center"/>
    </xf>
    <xf numFmtId="0" fontId="30" fillId="0" borderId="13" xfId="0" applyFont="1" applyBorder="1" applyAlignment="1" applyProtection="1">
      <alignment vertical="center"/>
      <protection locked="0"/>
    </xf>
    <xf numFmtId="42" fontId="31" fillId="21" borderId="13" xfId="0" applyNumberFormat="1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right" vertical="center"/>
    </xf>
    <xf numFmtId="0" fontId="27" fillId="20" borderId="13" xfId="0" applyFont="1" applyFill="1" applyBorder="1" applyAlignment="1" applyProtection="1">
      <alignment vertical="center"/>
      <protection locked="0"/>
    </xf>
    <xf numFmtId="42" fontId="29" fillId="0" borderId="13" xfId="0" applyNumberFormat="1" applyFont="1" applyFill="1" applyBorder="1" applyAlignment="1" applyProtection="1">
      <alignment vertical="center"/>
    </xf>
    <xf numFmtId="41" fontId="29" fillId="21" borderId="13" xfId="41" applyNumberFormat="1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15" xfId="0" applyFont="1" applyBorder="1" applyProtection="1"/>
    <xf numFmtId="0" fontId="29" fillId="22" borderId="13" xfId="0" applyFont="1" applyFill="1" applyBorder="1" applyAlignment="1" applyProtection="1">
      <alignment vertical="center"/>
    </xf>
    <xf numFmtId="42" fontId="31" fillId="22" borderId="13" xfId="0" applyNumberFormat="1" applyFont="1" applyFill="1" applyBorder="1" applyAlignment="1" applyProtection="1">
      <alignment vertical="center"/>
    </xf>
    <xf numFmtId="0" fontId="2" fillId="23" borderId="13" xfId="0" applyFont="1" applyFill="1" applyBorder="1" applyAlignment="1" applyProtection="1">
      <alignment vertical="center"/>
    </xf>
    <xf numFmtId="0" fontId="2" fillId="24" borderId="13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vertical="center"/>
    </xf>
    <xf numFmtId="0" fontId="2" fillId="22" borderId="1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38" fillId="0" borderId="15" xfId="0" applyFont="1" applyBorder="1" applyAlignment="1" applyProtection="1">
      <alignment vertical="center"/>
      <protection locked="0"/>
    </xf>
    <xf numFmtId="0" fontId="34" fillId="0" borderId="15" xfId="0" applyFont="1" applyBorder="1" applyAlignment="1" applyProtection="1">
      <alignment horizontal="right" vertical="center"/>
      <protection locked="0"/>
    </xf>
    <xf numFmtId="0" fontId="26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</xf>
    <xf numFmtId="0" fontId="27" fillId="20" borderId="13" xfId="0" applyFont="1" applyFill="1" applyBorder="1" applyAlignment="1" applyProtection="1">
      <alignment horizontal="left" vertical="center" indent="1"/>
    </xf>
    <xf numFmtId="0" fontId="31" fillId="21" borderId="13" xfId="0" applyFont="1" applyFill="1" applyBorder="1" applyAlignment="1" applyProtection="1">
      <alignment horizontal="left" vertical="center" indent="1"/>
    </xf>
    <xf numFmtId="0" fontId="39" fillId="0" borderId="13" xfId="0" applyFont="1" applyBorder="1" applyAlignment="1" applyProtection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profit-and-loss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1"/>
  <sheetViews>
    <sheetView showGridLines="0" tabSelected="1" zoomScaleNormal="100" workbookViewId="0">
      <selection activeCell="M13" sqref="M13"/>
    </sheetView>
  </sheetViews>
  <sheetFormatPr defaultColWidth="9" defaultRowHeight="12.75" x14ac:dyDescent="0.35"/>
  <cols>
    <col min="1" max="1" width="2.375" style="45" customWidth="1"/>
    <col min="2" max="2" width="5.375" style="45" customWidth="1"/>
    <col min="3" max="3" width="30.5" style="45" customWidth="1"/>
    <col min="4" max="4" width="1.5" style="45" customWidth="1"/>
    <col min="5" max="5" width="14.5" style="45" customWidth="1"/>
    <col min="6" max="6" width="7.625" style="45" customWidth="1"/>
    <col min="7" max="7" width="18.8125" style="45" customWidth="1"/>
    <col min="8" max="8" width="32.375" style="45" customWidth="1"/>
    <col min="9" max="9" width="9" style="45"/>
    <col min="10" max="16384" width="9" style="2"/>
  </cols>
  <sheetData>
    <row r="1" spans="1:9" s="1" customFormat="1" ht="25.5" thickBot="1" x14ac:dyDescent="0.4">
      <c r="A1" s="3"/>
      <c r="B1" s="57" t="s">
        <v>64</v>
      </c>
      <c r="C1" s="57"/>
      <c r="D1" s="58"/>
      <c r="E1" s="59" t="s">
        <v>66</v>
      </c>
      <c r="F1" s="59"/>
      <c r="G1" s="59"/>
      <c r="H1" s="60"/>
      <c r="I1" s="3"/>
    </row>
    <row r="2" spans="1:9" s="1" customFormat="1" x14ac:dyDescent="0.35">
      <c r="A2" s="53"/>
      <c r="B2" s="54"/>
      <c r="C2" s="54"/>
      <c r="D2" s="4"/>
      <c r="E2" s="6"/>
      <c r="F2" s="6"/>
      <c r="G2" s="4"/>
      <c r="H2" s="55"/>
      <c r="I2" s="3"/>
    </row>
    <row r="3" spans="1:9" s="1" customFormat="1" ht="25.15" customHeight="1" x14ac:dyDescent="0.35">
      <c r="A3" s="18"/>
      <c r="B3" s="20"/>
      <c r="C3" s="20"/>
      <c r="D3" s="20"/>
      <c r="E3" s="20"/>
      <c r="F3" s="20"/>
      <c r="G3" s="20"/>
      <c r="H3" s="63" t="s">
        <v>69</v>
      </c>
      <c r="I3" s="3"/>
    </row>
    <row r="4" spans="1:9" s="1" customFormat="1" ht="15" x14ac:dyDescent="0.35">
      <c r="A4" s="18"/>
      <c r="B4" s="61" t="s">
        <v>0</v>
      </c>
      <c r="C4" s="61"/>
      <c r="D4" s="22"/>
      <c r="E4" s="23" t="s">
        <v>65</v>
      </c>
      <c r="F4" s="24" t="s">
        <v>39</v>
      </c>
      <c r="G4" s="25" t="s">
        <v>67</v>
      </c>
      <c r="H4" s="51" t="s">
        <v>68</v>
      </c>
      <c r="I4" s="3"/>
    </row>
    <row r="5" spans="1:9" s="1" customFormat="1" ht="13.15" x14ac:dyDescent="0.35">
      <c r="A5" s="18"/>
      <c r="B5" s="20"/>
      <c r="C5" s="26" t="s">
        <v>40</v>
      </c>
      <c r="D5" s="20"/>
      <c r="E5" s="20"/>
      <c r="F5" s="21"/>
      <c r="G5" s="20"/>
      <c r="H5" s="18"/>
      <c r="I5" s="3"/>
    </row>
    <row r="6" spans="1:9" s="1" customFormat="1" x14ac:dyDescent="0.35">
      <c r="A6" s="18"/>
      <c r="B6" s="20"/>
      <c r="C6" s="27" t="s">
        <v>41</v>
      </c>
      <c r="D6" s="20"/>
      <c r="E6" s="28">
        <v>15000000</v>
      </c>
      <c r="F6" s="29">
        <f t="shared" ref="F6:F11" si="0">IF(OR(E6=0,E$11=0)," - ",E6/E$11)</f>
        <v>0.179265013444876</v>
      </c>
      <c r="G6" s="20"/>
      <c r="H6" s="18"/>
      <c r="I6" s="3"/>
    </row>
    <row r="7" spans="1:9" s="1" customFormat="1" x14ac:dyDescent="0.35">
      <c r="A7" s="18"/>
      <c r="B7" s="20"/>
      <c r="C7" s="27" t="s">
        <v>42</v>
      </c>
      <c r="D7" s="20"/>
      <c r="E7" s="28">
        <v>25000000</v>
      </c>
      <c r="F7" s="29">
        <f t="shared" si="0"/>
        <v>0.2987750224081267</v>
      </c>
      <c r="G7" s="20"/>
      <c r="H7" s="18"/>
      <c r="I7" s="3"/>
    </row>
    <row r="8" spans="1:9" s="1" customFormat="1" x14ac:dyDescent="0.35">
      <c r="A8" s="18"/>
      <c r="B8" s="20"/>
      <c r="C8" s="27" t="s">
        <v>43</v>
      </c>
      <c r="D8" s="20"/>
      <c r="E8" s="28">
        <v>25000000</v>
      </c>
      <c r="F8" s="29">
        <f t="shared" si="0"/>
        <v>0.2987750224081267</v>
      </c>
      <c r="G8" s="20"/>
      <c r="H8" s="18"/>
      <c r="I8" s="3"/>
    </row>
    <row r="9" spans="1:9" s="1" customFormat="1" x14ac:dyDescent="0.35">
      <c r="A9" s="18"/>
      <c r="B9" s="20"/>
      <c r="C9" s="27" t="s">
        <v>44</v>
      </c>
      <c r="D9" s="20"/>
      <c r="E9" s="28">
        <v>18000000</v>
      </c>
      <c r="F9" s="29">
        <f t="shared" si="0"/>
        <v>0.2151180161338512</v>
      </c>
      <c r="G9" s="20"/>
      <c r="H9" s="18"/>
      <c r="I9" s="3"/>
    </row>
    <row r="10" spans="1:9" s="1" customFormat="1" x14ac:dyDescent="0.35">
      <c r="A10" s="18"/>
      <c r="B10" s="20"/>
      <c r="C10" s="27" t="s">
        <v>1</v>
      </c>
      <c r="D10" s="20"/>
      <c r="E10" s="28">
        <v>675000</v>
      </c>
      <c r="F10" s="29">
        <f t="shared" si="0"/>
        <v>8.0669256050194208E-3</v>
      </c>
      <c r="G10" s="20"/>
      <c r="H10" s="18"/>
      <c r="I10" s="3"/>
    </row>
    <row r="11" spans="1:9" s="1" customFormat="1" ht="13.15" x14ac:dyDescent="0.35">
      <c r="A11" s="18"/>
      <c r="B11" s="20"/>
      <c r="C11" s="30" t="s">
        <v>45</v>
      </c>
      <c r="D11" s="20"/>
      <c r="E11" s="31">
        <f>SUM(E6:E10)</f>
        <v>83675000</v>
      </c>
      <c r="F11" s="29">
        <f t="shared" si="0"/>
        <v>1</v>
      </c>
      <c r="G11" s="20"/>
      <c r="H11" s="18"/>
      <c r="I11" s="3"/>
    </row>
    <row r="12" spans="1:9" s="1" customFormat="1" x14ac:dyDescent="0.35">
      <c r="A12" s="18"/>
      <c r="B12" s="20"/>
      <c r="C12" s="20"/>
      <c r="D12" s="20"/>
      <c r="E12" s="20"/>
      <c r="F12" s="21"/>
      <c r="G12" s="20"/>
      <c r="H12" s="18"/>
      <c r="I12" s="3"/>
    </row>
    <row r="13" spans="1:9" s="1" customFormat="1" ht="13.15" x14ac:dyDescent="0.35">
      <c r="A13" s="18"/>
      <c r="B13" s="20"/>
      <c r="C13" s="26" t="s">
        <v>46</v>
      </c>
      <c r="D13" s="20"/>
      <c r="E13" s="20"/>
      <c r="F13" s="21"/>
      <c r="G13" s="20"/>
      <c r="H13" s="18"/>
      <c r="I13" s="3"/>
    </row>
    <row r="14" spans="1:9" s="1" customFormat="1" x14ac:dyDescent="0.35">
      <c r="A14" s="18"/>
      <c r="B14" s="20"/>
      <c r="C14" s="27" t="s">
        <v>47</v>
      </c>
      <c r="D14" s="20"/>
      <c r="E14" s="28">
        <v>12000000</v>
      </c>
      <c r="F14" s="29">
        <f t="shared" ref="F14:F22" si="1">IF(OR(E14=0,E$11=0)," - ",E14/E$11)</f>
        <v>0.14341201075590079</v>
      </c>
      <c r="G14" s="20"/>
      <c r="H14" s="18"/>
      <c r="I14" s="3"/>
    </row>
    <row r="15" spans="1:9" s="1" customFormat="1" x14ac:dyDescent="0.35">
      <c r="A15" s="18"/>
      <c r="B15" s="20"/>
      <c r="C15" s="27" t="s">
        <v>48</v>
      </c>
      <c r="D15" s="20"/>
      <c r="E15" s="28">
        <v>20000000</v>
      </c>
      <c r="F15" s="29">
        <f t="shared" si="1"/>
        <v>0.23902001792650135</v>
      </c>
      <c r="G15" s="20"/>
      <c r="H15" s="18"/>
      <c r="I15" s="3"/>
    </row>
    <row r="16" spans="1:9" s="1" customFormat="1" x14ac:dyDescent="0.35">
      <c r="A16" s="18"/>
      <c r="B16" s="20"/>
      <c r="C16" s="27" t="s">
        <v>49</v>
      </c>
      <c r="D16" s="20"/>
      <c r="E16" s="28">
        <v>375000</v>
      </c>
      <c r="F16" s="29">
        <f t="shared" si="1"/>
        <v>4.4816253361218998E-3</v>
      </c>
      <c r="G16" s="20"/>
      <c r="H16" s="18"/>
      <c r="I16" s="3"/>
    </row>
    <row r="17" spans="1:9" s="1" customFormat="1" x14ac:dyDescent="0.35">
      <c r="A17" s="18"/>
      <c r="B17" s="20"/>
      <c r="C17" s="27" t="s">
        <v>50</v>
      </c>
      <c r="D17" s="20"/>
      <c r="E17" s="28">
        <v>8750000</v>
      </c>
      <c r="F17" s="29">
        <f t="shared" si="1"/>
        <v>0.10457125784284434</v>
      </c>
      <c r="G17" s="20"/>
      <c r="H17" s="18"/>
      <c r="I17" s="3"/>
    </row>
    <row r="18" spans="1:9" s="1" customFormat="1" x14ac:dyDescent="0.35">
      <c r="A18" s="18"/>
      <c r="B18" s="20"/>
      <c r="C18" s="27" t="s">
        <v>1</v>
      </c>
      <c r="D18" s="20"/>
      <c r="E18" s="28">
        <v>329000</v>
      </c>
      <c r="F18" s="29">
        <f t="shared" si="1"/>
        <v>3.9318792948909468E-3</v>
      </c>
      <c r="G18" s="20"/>
      <c r="H18" s="18"/>
      <c r="I18" s="3"/>
    </row>
    <row r="19" spans="1:9" s="1" customFormat="1" x14ac:dyDescent="0.35">
      <c r="A19" s="18"/>
      <c r="B19" s="20"/>
      <c r="C19" s="27" t="s">
        <v>51</v>
      </c>
      <c r="D19" s="20"/>
      <c r="E19" s="28">
        <v>10000000</v>
      </c>
      <c r="F19" s="29">
        <f t="shared" si="1"/>
        <v>0.11951000896325067</v>
      </c>
      <c r="G19" s="20"/>
      <c r="H19" s="18"/>
      <c r="I19" s="3"/>
    </row>
    <row r="20" spans="1:9" s="1" customFormat="1" ht="13.15" x14ac:dyDescent="0.35">
      <c r="A20" s="18"/>
      <c r="B20" s="20"/>
      <c r="C20" s="30" t="s">
        <v>52</v>
      </c>
      <c r="D20" s="20"/>
      <c r="E20" s="31">
        <f>SUM(E14:E18)-E19</f>
        <v>31454000</v>
      </c>
      <c r="F20" s="29">
        <f t="shared" si="1"/>
        <v>0.37590678219300866</v>
      </c>
      <c r="G20" s="20"/>
      <c r="H20" s="18"/>
      <c r="I20" s="3"/>
    </row>
    <row r="21" spans="1:9" s="1" customFormat="1" x14ac:dyDescent="0.35">
      <c r="A21" s="18"/>
      <c r="B21" s="20"/>
      <c r="C21" s="20"/>
      <c r="D21" s="20"/>
      <c r="E21" s="20"/>
      <c r="F21" s="32"/>
      <c r="G21" s="20"/>
      <c r="H21" s="18"/>
      <c r="I21" s="3"/>
    </row>
    <row r="22" spans="1:9" s="1" customFormat="1" ht="13.15" x14ac:dyDescent="0.35">
      <c r="A22" s="18"/>
      <c r="B22" s="20"/>
      <c r="C22" s="33" t="s">
        <v>53</v>
      </c>
      <c r="D22" s="34"/>
      <c r="E22" s="35">
        <f>E11-E20</f>
        <v>52221000</v>
      </c>
      <c r="F22" s="36">
        <f t="shared" si="1"/>
        <v>0.62409321780699134</v>
      </c>
      <c r="G22" s="34"/>
      <c r="H22" s="49"/>
      <c r="I22" s="3"/>
    </row>
    <row r="23" spans="1:9" s="1" customFormat="1" x14ac:dyDescent="0.35">
      <c r="A23" s="18"/>
      <c r="B23" s="20"/>
      <c r="C23" s="20"/>
      <c r="D23" s="20"/>
      <c r="E23" s="20"/>
      <c r="F23" s="32"/>
      <c r="G23" s="20"/>
      <c r="H23" s="18"/>
      <c r="I23" s="3"/>
    </row>
    <row r="24" spans="1:9" s="1" customFormat="1" ht="13.15" x14ac:dyDescent="0.35">
      <c r="A24" s="18"/>
      <c r="B24" s="20"/>
      <c r="C24" s="37" t="s">
        <v>2</v>
      </c>
      <c r="D24" s="20"/>
      <c r="E24" s="20"/>
      <c r="F24" s="32"/>
      <c r="G24" s="20"/>
      <c r="H24" s="18"/>
      <c r="I24" s="3"/>
    </row>
    <row r="25" spans="1:9" s="1" customFormat="1" x14ac:dyDescent="0.35">
      <c r="A25" s="18"/>
      <c r="B25" s="20"/>
      <c r="C25" s="27" t="s">
        <v>3</v>
      </c>
      <c r="D25" s="20"/>
      <c r="E25" s="28">
        <v>480000</v>
      </c>
      <c r="F25" s="32"/>
      <c r="G25" s="20"/>
      <c r="H25" s="18"/>
      <c r="I25" s="3"/>
    </row>
    <row r="26" spans="1:9" s="1" customFormat="1" x14ac:dyDescent="0.35">
      <c r="A26" s="18"/>
      <c r="B26" s="20"/>
      <c r="C26" s="27" t="s">
        <v>4</v>
      </c>
      <c r="D26" s="20"/>
      <c r="E26" s="28">
        <v>272000</v>
      </c>
      <c r="F26" s="32"/>
      <c r="G26" s="20"/>
      <c r="H26" s="18"/>
      <c r="I26" s="3"/>
    </row>
    <row r="27" spans="1:9" s="1" customFormat="1" x14ac:dyDescent="0.35">
      <c r="A27" s="18"/>
      <c r="B27" s="20"/>
      <c r="C27" s="27" t="s">
        <v>1</v>
      </c>
      <c r="D27" s="20"/>
      <c r="E27" s="28">
        <v>372000</v>
      </c>
      <c r="F27" s="32"/>
      <c r="G27" s="20"/>
      <c r="H27" s="18"/>
      <c r="I27" s="3"/>
    </row>
    <row r="28" spans="1:9" s="1" customFormat="1" ht="13.15" x14ac:dyDescent="0.35">
      <c r="A28" s="18"/>
      <c r="B28" s="20"/>
      <c r="C28" s="30" t="s">
        <v>5</v>
      </c>
      <c r="D28" s="20"/>
      <c r="E28" s="31">
        <f>SUM(E25:E27)</f>
        <v>1124000</v>
      </c>
      <c r="F28" s="32"/>
      <c r="G28" s="20"/>
      <c r="H28" s="18"/>
      <c r="I28" s="3"/>
    </row>
    <row r="29" spans="1:9" s="1" customFormat="1" x14ac:dyDescent="0.35">
      <c r="A29" s="18"/>
      <c r="B29" s="20"/>
      <c r="C29" s="20"/>
      <c r="D29" s="20"/>
      <c r="E29" s="20"/>
      <c r="F29" s="32"/>
      <c r="G29" s="20"/>
      <c r="H29" s="18"/>
      <c r="I29" s="3"/>
    </row>
    <row r="30" spans="1:9" s="1" customFormat="1" ht="15" x14ac:dyDescent="0.35">
      <c r="A30" s="18"/>
      <c r="B30" s="62" t="s">
        <v>6</v>
      </c>
      <c r="C30" s="62"/>
      <c r="D30" s="34"/>
      <c r="E30" s="38">
        <f>E22+E28</f>
        <v>53345000</v>
      </c>
      <c r="F30" s="36">
        <f>IF(OR(E30=0,E$11=0)," - ",E30/E$11)</f>
        <v>0.63752614281446074</v>
      </c>
      <c r="G30" s="34"/>
      <c r="H30" s="49"/>
      <c r="I30" s="3"/>
    </row>
    <row r="31" spans="1:9" s="1" customFormat="1" x14ac:dyDescent="0.35">
      <c r="A31" s="18"/>
      <c r="B31" s="20"/>
      <c r="C31" s="20"/>
      <c r="D31" s="20"/>
      <c r="E31" s="20"/>
      <c r="F31" s="32"/>
      <c r="G31" s="20"/>
      <c r="H31" s="18"/>
      <c r="I31" s="3"/>
    </row>
    <row r="32" spans="1:9" s="1" customFormat="1" ht="15" x14ac:dyDescent="0.35">
      <c r="A32" s="39" t="s">
        <v>7</v>
      </c>
      <c r="B32" s="61" t="s">
        <v>8</v>
      </c>
      <c r="C32" s="61"/>
      <c r="D32" s="40"/>
      <c r="E32" s="23"/>
      <c r="F32" s="22"/>
      <c r="G32" s="40"/>
      <c r="H32" s="50"/>
      <c r="I32" s="3"/>
    </row>
    <row r="33" spans="1:9" s="1" customFormat="1" ht="13.15" x14ac:dyDescent="0.35">
      <c r="A33" s="18"/>
      <c r="B33" s="20"/>
      <c r="C33" s="26" t="s">
        <v>9</v>
      </c>
      <c r="D33" s="20"/>
      <c r="E33" s="20"/>
      <c r="F33" s="32"/>
      <c r="G33" s="20"/>
      <c r="H33" s="18"/>
      <c r="I33" s="3"/>
    </row>
    <row r="34" spans="1:9" s="1" customFormat="1" x14ac:dyDescent="0.35">
      <c r="A34" s="18"/>
      <c r="B34" s="20"/>
      <c r="C34" s="27" t="s">
        <v>10</v>
      </c>
      <c r="D34" s="20"/>
      <c r="E34" s="28">
        <v>1200000</v>
      </c>
      <c r="F34" s="29">
        <f t="shared" ref="F34:F53" si="2">IF(OR(E34=0,E$11=0)," - ",E34/E$11)</f>
        <v>1.4341201075590081E-2</v>
      </c>
      <c r="G34" s="20"/>
      <c r="H34" s="18"/>
      <c r="I34" s="3"/>
    </row>
    <row r="35" spans="1:9" s="1" customFormat="1" x14ac:dyDescent="0.35">
      <c r="A35" s="18"/>
      <c r="B35" s="20"/>
      <c r="C35" s="27" t="s">
        <v>11</v>
      </c>
      <c r="D35" s="20"/>
      <c r="E35" s="28">
        <v>450000</v>
      </c>
      <c r="F35" s="29">
        <f t="shared" si="2"/>
        <v>5.3779504033462803E-3</v>
      </c>
      <c r="G35" s="20"/>
      <c r="H35" s="18"/>
      <c r="I35" s="3"/>
    </row>
    <row r="36" spans="1:9" s="1" customFormat="1" x14ac:dyDescent="0.35">
      <c r="A36" s="18"/>
      <c r="B36" s="20"/>
      <c r="C36" s="27" t="s">
        <v>12</v>
      </c>
      <c r="D36" s="20"/>
      <c r="E36" s="28">
        <v>4000000</v>
      </c>
      <c r="F36" s="29">
        <f t="shared" si="2"/>
        <v>4.7804003585300271E-2</v>
      </c>
      <c r="G36" s="20"/>
      <c r="H36" s="18"/>
      <c r="I36" s="3"/>
    </row>
    <row r="37" spans="1:9" s="1" customFormat="1" x14ac:dyDescent="0.35">
      <c r="A37" s="18"/>
      <c r="B37" s="20"/>
      <c r="C37" s="27" t="s">
        <v>13</v>
      </c>
      <c r="D37" s="20"/>
      <c r="E37" s="28">
        <v>175000</v>
      </c>
      <c r="F37" s="29">
        <f t="shared" si="2"/>
        <v>2.0914251568568869E-3</v>
      </c>
      <c r="G37" s="20"/>
      <c r="H37" s="18"/>
      <c r="I37" s="3"/>
    </row>
    <row r="38" spans="1:9" s="1" customFormat="1" x14ac:dyDescent="0.35">
      <c r="A38" s="18"/>
      <c r="B38" s="20"/>
      <c r="C38" s="27" t="s">
        <v>14</v>
      </c>
      <c r="D38" s="20"/>
      <c r="E38" s="28">
        <v>280000</v>
      </c>
      <c r="F38" s="29">
        <f t="shared" si="2"/>
        <v>3.3462802509710188E-3</v>
      </c>
      <c r="G38" s="20"/>
      <c r="H38" s="18"/>
      <c r="I38" s="3"/>
    </row>
    <row r="39" spans="1:9" s="1" customFormat="1" x14ac:dyDescent="0.35">
      <c r="A39" s="18"/>
      <c r="B39" s="20"/>
      <c r="C39" s="27" t="s">
        <v>15</v>
      </c>
      <c r="D39" s="20"/>
      <c r="E39" s="28">
        <v>250000</v>
      </c>
      <c r="F39" s="29">
        <f t="shared" si="2"/>
        <v>2.987750224081267E-3</v>
      </c>
      <c r="G39" s="20"/>
      <c r="H39" s="18"/>
      <c r="I39" s="3"/>
    </row>
    <row r="40" spans="1:9" s="1" customFormat="1" x14ac:dyDescent="0.35">
      <c r="A40" s="18"/>
      <c r="B40" s="20"/>
      <c r="C40" s="27" t="s">
        <v>16</v>
      </c>
      <c r="D40" s="20"/>
      <c r="E40" s="28">
        <v>685000</v>
      </c>
      <c r="F40" s="29">
        <f t="shared" si="2"/>
        <v>8.1864356139826708E-3</v>
      </c>
      <c r="G40" s="20"/>
      <c r="H40" s="18"/>
      <c r="I40" s="3"/>
    </row>
    <row r="41" spans="1:9" s="1" customFormat="1" x14ac:dyDescent="0.35">
      <c r="A41" s="18"/>
      <c r="B41" s="20"/>
      <c r="C41" s="27" t="s">
        <v>17</v>
      </c>
      <c r="D41" s="20"/>
      <c r="E41" s="28">
        <v>32000</v>
      </c>
      <c r="F41" s="29">
        <f t="shared" si="2"/>
        <v>3.8243202868240214E-4</v>
      </c>
      <c r="G41" s="20"/>
      <c r="H41" s="18"/>
      <c r="I41" s="3"/>
    </row>
    <row r="42" spans="1:9" s="1" customFormat="1" x14ac:dyDescent="0.35">
      <c r="A42" s="18"/>
      <c r="B42" s="20"/>
      <c r="C42" s="27" t="s">
        <v>18</v>
      </c>
      <c r="D42" s="20"/>
      <c r="E42" s="28">
        <v>92000</v>
      </c>
      <c r="F42" s="29">
        <f t="shared" si="2"/>
        <v>1.0994920824619061E-3</v>
      </c>
      <c r="G42" s="20"/>
      <c r="H42" s="18"/>
      <c r="I42" s="3"/>
    </row>
    <row r="43" spans="1:9" s="1" customFormat="1" x14ac:dyDescent="0.35">
      <c r="A43" s="18"/>
      <c r="B43" s="20"/>
      <c r="C43" s="27" t="s">
        <v>19</v>
      </c>
      <c r="D43" s="20"/>
      <c r="E43" s="28">
        <v>4000</v>
      </c>
      <c r="F43" s="29">
        <f t="shared" si="2"/>
        <v>4.7804003585300268E-5</v>
      </c>
      <c r="G43" s="20"/>
      <c r="H43" s="18"/>
      <c r="I43" s="3"/>
    </row>
    <row r="44" spans="1:9" s="1" customFormat="1" x14ac:dyDescent="0.35">
      <c r="A44" s="18"/>
      <c r="B44" s="20"/>
      <c r="C44" s="27" t="s">
        <v>20</v>
      </c>
      <c r="D44" s="20"/>
      <c r="E44" s="28">
        <v>500000</v>
      </c>
      <c r="F44" s="29">
        <f t="shared" si="2"/>
        <v>5.9755004481625339E-3</v>
      </c>
      <c r="G44" s="20"/>
      <c r="H44" s="18"/>
      <c r="I44" s="3"/>
    </row>
    <row r="45" spans="1:9" s="1" customFormat="1" x14ac:dyDescent="0.35">
      <c r="A45" s="18"/>
      <c r="B45" s="20"/>
      <c r="C45" s="27" t="s">
        <v>21</v>
      </c>
      <c r="D45" s="20"/>
      <c r="E45" s="28">
        <v>400000</v>
      </c>
      <c r="F45" s="29">
        <f t="shared" si="2"/>
        <v>4.7804003585300266E-3</v>
      </c>
      <c r="G45" s="20"/>
      <c r="H45" s="18"/>
      <c r="I45" s="3"/>
    </row>
    <row r="46" spans="1:9" s="1" customFormat="1" x14ac:dyDescent="0.35">
      <c r="A46" s="18"/>
      <c r="B46" s="20"/>
      <c r="C46" s="27" t="s">
        <v>22</v>
      </c>
      <c r="D46" s="20"/>
      <c r="E46" s="28">
        <v>2400000</v>
      </c>
      <c r="F46" s="29">
        <f t="shared" si="2"/>
        <v>2.8682402151180161E-2</v>
      </c>
      <c r="G46" s="20"/>
      <c r="H46" s="18"/>
      <c r="I46" s="3"/>
    </row>
    <row r="47" spans="1:9" s="1" customFormat="1" x14ac:dyDescent="0.35">
      <c r="A47" s="18"/>
      <c r="B47" s="20"/>
      <c r="C47" s="27" t="s">
        <v>23</v>
      </c>
      <c r="D47" s="20"/>
      <c r="E47" s="28">
        <v>45000</v>
      </c>
      <c r="F47" s="29">
        <f t="shared" si="2"/>
        <v>5.3779504033462798E-4</v>
      </c>
      <c r="G47" s="20"/>
      <c r="H47" s="18"/>
      <c r="I47" s="3"/>
    </row>
    <row r="48" spans="1:9" s="1" customFormat="1" x14ac:dyDescent="0.35">
      <c r="A48" s="18"/>
      <c r="B48" s="20"/>
      <c r="C48" s="27" t="s">
        <v>24</v>
      </c>
      <c r="D48" s="20"/>
      <c r="E48" s="28">
        <v>30000</v>
      </c>
      <c r="F48" s="29">
        <f t="shared" si="2"/>
        <v>3.5853002688975201E-4</v>
      </c>
      <c r="G48" s="20"/>
      <c r="H48" s="18"/>
      <c r="I48" s="3"/>
    </row>
    <row r="49" spans="1:9" s="1" customFormat="1" x14ac:dyDescent="0.35">
      <c r="A49" s="18"/>
      <c r="B49" s="20"/>
      <c r="C49" s="27" t="s">
        <v>25</v>
      </c>
      <c r="D49" s="20"/>
      <c r="E49" s="28">
        <v>45000</v>
      </c>
      <c r="F49" s="29">
        <f t="shared" si="2"/>
        <v>5.3779504033462798E-4</v>
      </c>
      <c r="G49" s="20"/>
      <c r="H49" s="18"/>
      <c r="I49" s="3"/>
    </row>
    <row r="50" spans="1:9" s="1" customFormat="1" x14ac:dyDescent="0.35">
      <c r="A50" s="18"/>
      <c r="B50" s="20"/>
      <c r="C50" s="27" t="s">
        <v>26</v>
      </c>
      <c r="D50" s="20"/>
      <c r="E50" s="28">
        <v>60000</v>
      </c>
      <c r="F50" s="29">
        <f t="shared" si="2"/>
        <v>7.1706005377950401E-4</v>
      </c>
      <c r="G50" s="20"/>
      <c r="H50" s="18"/>
      <c r="I50" s="3"/>
    </row>
    <row r="51" spans="1:9" s="1" customFormat="1" x14ac:dyDescent="0.35">
      <c r="A51" s="18"/>
      <c r="B51" s="20"/>
      <c r="C51" s="27" t="s">
        <v>27</v>
      </c>
      <c r="D51" s="20"/>
      <c r="E51" s="28">
        <v>2000</v>
      </c>
      <c r="F51" s="29">
        <f t="shared" si="2"/>
        <v>2.3902001792650134E-5</v>
      </c>
      <c r="G51" s="20"/>
      <c r="H51" s="18"/>
      <c r="I51" s="3"/>
    </row>
    <row r="52" spans="1:9" s="1" customFormat="1" x14ac:dyDescent="0.35">
      <c r="A52" s="18"/>
      <c r="B52" s="20"/>
      <c r="C52" s="27" t="s">
        <v>1</v>
      </c>
      <c r="D52" s="20"/>
      <c r="E52" s="28">
        <v>4500</v>
      </c>
      <c r="F52" s="29">
        <f t="shared" si="2"/>
        <v>5.3779504033462802E-5</v>
      </c>
      <c r="G52" s="20"/>
      <c r="H52" s="18"/>
      <c r="I52" s="3"/>
    </row>
    <row r="53" spans="1:9" s="1" customFormat="1" ht="13.15" x14ac:dyDescent="0.35">
      <c r="A53" s="18"/>
      <c r="B53" s="20"/>
      <c r="C53" s="30" t="s">
        <v>28</v>
      </c>
      <c r="D53" s="20"/>
      <c r="E53" s="31">
        <f>SUM(E34:E52)</f>
        <v>10654500</v>
      </c>
      <c r="F53" s="29">
        <f t="shared" si="2"/>
        <v>0.12733193904989543</v>
      </c>
      <c r="G53" s="20"/>
      <c r="H53" s="18"/>
      <c r="I53" s="3"/>
    </row>
    <row r="54" spans="1:9" s="1" customFormat="1" x14ac:dyDescent="0.35">
      <c r="A54" s="18"/>
      <c r="B54" s="20"/>
      <c r="C54" s="20"/>
      <c r="D54" s="20"/>
      <c r="E54" s="20"/>
      <c r="F54" s="32"/>
      <c r="G54" s="20"/>
      <c r="H54" s="18"/>
      <c r="I54" s="3"/>
    </row>
    <row r="55" spans="1:9" s="1" customFormat="1" ht="13.15" x14ac:dyDescent="0.35">
      <c r="A55" s="18"/>
      <c r="B55" s="20"/>
      <c r="C55" s="26" t="s">
        <v>29</v>
      </c>
      <c r="D55" s="20"/>
      <c r="E55" s="20"/>
      <c r="F55" s="32"/>
      <c r="G55" s="20"/>
      <c r="H55" s="18"/>
      <c r="I55" s="3"/>
    </row>
    <row r="56" spans="1:9" s="1" customFormat="1" x14ac:dyDescent="0.35">
      <c r="A56" s="18"/>
      <c r="B56" s="20"/>
      <c r="C56" s="27" t="s">
        <v>30</v>
      </c>
      <c r="D56" s="20"/>
      <c r="E56" s="28">
        <v>25000</v>
      </c>
      <c r="F56" s="29">
        <f>IF(OR(E56=0,E$11=0)," - ",E56/E$11)</f>
        <v>2.9877502240812666E-4</v>
      </c>
      <c r="G56" s="20"/>
      <c r="H56" s="18"/>
      <c r="I56" s="3"/>
    </row>
    <row r="57" spans="1:9" s="1" customFormat="1" x14ac:dyDescent="0.35">
      <c r="A57" s="18"/>
      <c r="B57" s="20"/>
      <c r="C57" s="27" t="s">
        <v>31</v>
      </c>
      <c r="D57" s="20"/>
      <c r="E57" s="28">
        <v>13000</v>
      </c>
      <c r="F57" s="29">
        <f>IF(OR(E57=0,E$11=0)," - ",E57/E$11)</f>
        <v>1.5536301165222587E-4</v>
      </c>
      <c r="G57" s="20"/>
      <c r="H57" s="18"/>
      <c r="I57" s="3"/>
    </row>
    <row r="58" spans="1:9" s="1" customFormat="1" x14ac:dyDescent="0.35">
      <c r="A58" s="18"/>
      <c r="B58" s="20"/>
      <c r="C58" s="27" t="s">
        <v>1</v>
      </c>
      <c r="D58" s="20"/>
      <c r="E58" s="28">
        <v>12000</v>
      </c>
      <c r="F58" s="29">
        <f>IF(OR(E58=0,E$11=0)," - ",E58/E$11)</f>
        <v>1.434120107559008E-4</v>
      </c>
      <c r="G58" s="20"/>
      <c r="H58" s="18"/>
      <c r="I58" s="3"/>
    </row>
    <row r="59" spans="1:9" s="1" customFormat="1" ht="13.15" x14ac:dyDescent="0.35">
      <c r="A59" s="18"/>
      <c r="B59" s="20"/>
      <c r="C59" s="30" t="s">
        <v>32</v>
      </c>
      <c r="D59" s="20"/>
      <c r="E59" s="31">
        <f>SUM(E56:E58)</f>
        <v>50000</v>
      </c>
      <c r="F59" s="29">
        <f>IF(OR(E59=0,E$11=0)," - ",E59/E$11)</f>
        <v>5.9755004481625333E-4</v>
      </c>
      <c r="G59" s="20"/>
      <c r="H59" s="18"/>
      <c r="I59" s="3"/>
    </row>
    <row r="60" spans="1:9" s="1" customFormat="1" x14ac:dyDescent="0.35">
      <c r="A60" s="18"/>
      <c r="B60" s="20"/>
      <c r="C60" s="20"/>
      <c r="D60" s="20"/>
      <c r="E60" s="20"/>
      <c r="F60" s="32"/>
      <c r="G60" s="20"/>
      <c r="H60" s="18"/>
      <c r="I60" s="3"/>
    </row>
    <row r="61" spans="1:9" s="1" customFormat="1" ht="15" x14ac:dyDescent="0.35">
      <c r="A61" s="18"/>
      <c r="B61" s="62" t="s">
        <v>33</v>
      </c>
      <c r="C61" s="62"/>
      <c r="D61" s="34"/>
      <c r="E61" s="38">
        <f>E53+E59</f>
        <v>10704500</v>
      </c>
      <c r="F61" s="36">
        <f>IF(OR(E61=0,E$11=0)," - ",E61/E$11)</f>
        <v>0.12792948909471169</v>
      </c>
      <c r="G61" s="34"/>
      <c r="H61" s="49"/>
      <c r="I61" s="3"/>
    </row>
    <row r="62" spans="1:9" s="1" customFormat="1" x14ac:dyDescent="0.35">
      <c r="A62" s="18"/>
      <c r="B62" s="20"/>
      <c r="C62" s="20"/>
      <c r="D62" s="21"/>
      <c r="E62" s="21"/>
      <c r="F62" s="32"/>
      <c r="G62" s="21"/>
      <c r="H62" s="18"/>
      <c r="I62" s="3"/>
    </row>
    <row r="63" spans="1:9" s="1" customFormat="1" x14ac:dyDescent="0.35">
      <c r="A63" s="18"/>
      <c r="B63" s="20"/>
      <c r="C63" s="19" t="s">
        <v>34</v>
      </c>
      <c r="D63" s="20"/>
      <c r="E63" s="41">
        <f>E30-E61</f>
        <v>42640500</v>
      </c>
      <c r="F63" s="32"/>
      <c r="G63" s="20"/>
      <c r="H63" s="18"/>
      <c r="I63" s="3"/>
    </row>
    <row r="64" spans="1:9" s="1" customFormat="1" x14ac:dyDescent="0.35">
      <c r="A64" s="18"/>
      <c r="B64" s="20"/>
      <c r="C64" s="27" t="s">
        <v>35</v>
      </c>
      <c r="D64" s="20"/>
      <c r="E64" s="28">
        <f>(E63*0.18)</f>
        <v>7675290</v>
      </c>
      <c r="F64" s="32"/>
      <c r="G64" s="20"/>
      <c r="H64" s="18"/>
      <c r="I64" s="3"/>
    </row>
    <row r="65" spans="1:20" s="1" customFormat="1" x14ac:dyDescent="0.35">
      <c r="A65" s="18"/>
      <c r="B65" s="20"/>
      <c r="C65" s="20"/>
      <c r="D65" s="20"/>
      <c r="E65" s="20"/>
      <c r="F65" s="32"/>
      <c r="G65" s="20"/>
      <c r="H65" s="18"/>
      <c r="I65" s="3"/>
    </row>
    <row r="66" spans="1:20" s="1" customFormat="1" ht="15" x14ac:dyDescent="0.35">
      <c r="A66" s="18"/>
      <c r="B66" s="62" t="s">
        <v>36</v>
      </c>
      <c r="C66" s="62"/>
      <c r="D66" s="34"/>
      <c r="E66" s="48">
        <f>E63-E64</f>
        <v>34965210</v>
      </c>
      <c r="F66" s="42"/>
      <c r="G66" s="47"/>
      <c r="H66" s="52"/>
      <c r="I66" s="3"/>
    </row>
    <row r="67" spans="1:20" s="1" customFormat="1" x14ac:dyDescent="0.35">
      <c r="A67" s="18"/>
      <c r="B67" s="20"/>
      <c r="C67" s="20"/>
      <c r="D67" s="20"/>
      <c r="E67" s="20"/>
      <c r="F67" s="32"/>
      <c r="G67" s="20"/>
      <c r="H67" s="18"/>
      <c r="I67" s="3"/>
    </row>
    <row r="68" spans="1:20" s="1" customFormat="1" x14ac:dyDescent="0.35">
      <c r="A68" s="18"/>
      <c r="B68" s="20"/>
      <c r="C68" s="27" t="s">
        <v>37</v>
      </c>
      <c r="D68" s="20"/>
      <c r="E68" s="28"/>
      <c r="F68" s="32"/>
      <c r="G68" s="20"/>
      <c r="H68" s="18"/>
      <c r="I68" s="3"/>
    </row>
    <row r="69" spans="1:20" s="1" customFormat="1" ht="13.15" thickBot="1" x14ac:dyDescent="0.4">
      <c r="A69" s="18"/>
      <c r="B69" s="20"/>
      <c r="C69" s="19" t="s">
        <v>38</v>
      </c>
      <c r="D69" s="20"/>
      <c r="E69" s="41">
        <f>E66-E68</f>
        <v>34965210</v>
      </c>
      <c r="F69" s="32"/>
      <c r="G69" s="20"/>
      <c r="H69" s="43" t="s">
        <v>70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s="44" customFormat="1" x14ac:dyDescent="0.35">
      <c r="A70" s="55"/>
      <c r="B70" s="4"/>
      <c r="C70" s="4"/>
      <c r="D70" s="4"/>
      <c r="E70" s="4"/>
      <c r="F70" s="5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s="3" customFormat="1" x14ac:dyDescent="0.35">
      <c r="A71" s="55"/>
    </row>
    <row r="72" spans="1:20" s="45" customFormat="1" x14ac:dyDescent="0.35">
      <c r="A72" s="56"/>
    </row>
    <row r="73" spans="1:20" s="45" customFormat="1" x14ac:dyDescent="0.35">
      <c r="A73" s="56"/>
    </row>
    <row r="74" spans="1:20" s="45" customFormat="1" x14ac:dyDescent="0.35">
      <c r="A74" s="56"/>
    </row>
    <row r="75" spans="1:20" s="45" customFormat="1" x14ac:dyDescent="0.35">
      <c r="A75" s="56"/>
    </row>
    <row r="76" spans="1:20" s="45" customFormat="1" x14ac:dyDescent="0.35">
      <c r="A76" s="56"/>
    </row>
    <row r="77" spans="1:20" s="45" customFormat="1" x14ac:dyDescent="0.35">
      <c r="A77" s="56"/>
    </row>
    <row r="78" spans="1:20" s="45" customFormat="1" x14ac:dyDescent="0.35">
      <c r="A78" s="56"/>
    </row>
    <row r="79" spans="1:20" s="45" customFormat="1" x14ac:dyDescent="0.35">
      <c r="A79" s="56"/>
    </row>
    <row r="80" spans="1:20" s="45" customFormat="1" x14ac:dyDescent="0.35">
      <c r="A80" s="56"/>
    </row>
    <row r="81" spans="1:1" s="45" customFormat="1" x14ac:dyDescent="0.35">
      <c r="A81" s="56"/>
    </row>
    <row r="82" spans="1:1" s="45" customFormat="1" x14ac:dyDescent="0.35">
      <c r="A82" s="56"/>
    </row>
    <row r="83" spans="1:1" s="45" customFormat="1" x14ac:dyDescent="0.35">
      <c r="A83" s="56"/>
    </row>
    <row r="84" spans="1:1" s="45" customFormat="1" x14ac:dyDescent="0.35">
      <c r="A84" s="56"/>
    </row>
    <row r="85" spans="1:1" s="45" customFormat="1" x14ac:dyDescent="0.35"/>
    <row r="86" spans="1:1" s="45" customFormat="1" x14ac:dyDescent="0.35">
      <c r="A86" s="56"/>
    </row>
    <row r="87" spans="1:1" s="45" customFormat="1" x14ac:dyDescent="0.35">
      <c r="A87" s="56"/>
    </row>
    <row r="88" spans="1:1" s="45" customFormat="1" x14ac:dyDescent="0.35">
      <c r="A88" s="56"/>
    </row>
    <row r="89" spans="1:1" s="45" customFormat="1" x14ac:dyDescent="0.35">
      <c r="A89" s="56"/>
    </row>
    <row r="90" spans="1:1" s="45" customFormat="1" x14ac:dyDescent="0.35">
      <c r="A90" s="56"/>
    </row>
    <row r="91" spans="1:1" s="45" customFormat="1" x14ac:dyDescent="0.35"/>
    <row r="92" spans="1:1" s="45" customFormat="1" x14ac:dyDescent="0.35"/>
    <row r="93" spans="1:1" s="45" customFormat="1" x14ac:dyDescent="0.35"/>
    <row r="94" spans="1:1" s="45" customFormat="1" x14ac:dyDescent="0.35"/>
    <row r="95" spans="1:1" s="45" customFormat="1" x14ac:dyDescent="0.35"/>
    <row r="96" spans="1:1" s="45" customFormat="1" x14ac:dyDescent="0.35"/>
    <row r="97" s="45" customFormat="1" x14ac:dyDescent="0.35"/>
    <row r="98" s="45" customFormat="1" x14ac:dyDescent="0.35"/>
    <row r="99" s="45" customFormat="1" x14ac:dyDescent="0.35"/>
    <row r="100" s="45" customFormat="1" x14ac:dyDescent="0.35"/>
    <row r="101" s="45" customFormat="1" x14ac:dyDescent="0.35"/>
    <row r="102" s="45" customFormat="1" x14ac:dyDescent="0.35"/>
    <row r="103" s="45" customFormat="1" x14ac:dyDescent="0.35"/>
    <row r="104" s="45" customFormat="1" x14ac:dyDescent="0.35"/>
    <row r="105" s="45" customFormat="1" x14ac:dyDescent="0.35"/>
    <row r="106" s="45" customFormat="1" x14ac:dyDescent="0.35"/>
    <row r="107" s="45" customFormat="1" x14ac:dyDescent="0.35"/>
    <row r="108" s="45" customFormat="1" x14ac:dyDescent="0.35"/>
    <row r="109" s="45" customFormat="1" x14ac:dyDescent="0.35"/>
    <row r="110" s="45" customFormat="1" x14ac:dyDescent="0.35"/>
    <row r="111" s="45" customFormat="1" x14ac:dyDescent="0.35"/>
    <row r="112" s="45" customFormat="1" x14ac:dyDescent="0.35"/>
    <row r="113" s="45" customFormat="1" x14ac:dyDescent="0.35"/>
    <row r="114" s="45" customFormat="1" x14ac:dyDescent="0.35"/>
    <row r="115" s="45" customFormat="1" x14ac:dyDescent="0.35"/>
    <row r="116" s="45" customFormat="1" x14ac:dyDescent="0.35"/>
    <row r="117" s="45" customFormat="1" x14ac:dyDescent="0.35"/>
    <row r="118" s="45" customFormat="1" x14ac:dyDescent="0.35"/>
    <row r="119" s="45" customFormat="1" x14ac:dyDescent="0.35"/>
    <row r="120" s="45" customFormat="1" x14ac:dyDescent="0.35"/>
    <row r="121" s="45" customFormat="1" x14ac:dyDescent="0.35"/>
    <row r="122" s="45" customFormat="1" x14ac:dyDescent="0.35"/>
    <row r="123" s="45" customFormat="1" x14ac:dyDescent="0.35"/>
    <row r="124" s="45" customFormat="1" x14ac:dyDescent="0.35"/>
    <row r="125" s="45" customFormat="1" x14ac:dyDescent="0.35"/>
    <row r="126" s="45" customFormat="1" x14ac:dyDescent="0.35"/>
    <row r="127" s="45" customFormat="1" x14ac:dyDescent="0.35"/>
    <row r="128" s="45" customFormat="1" x14ac:dyDescent="0.35"/>
    <row r="129" s="45" customFormat="1" x14ac:dyDescent="0.35"/>
    <row r="130" s="45" customFormat="1" x14ac:dyDescent="0.35"/>
    <row r="131" s="45" customFormat="1" x14ac:dyDescent="0.35"/>
    <row r="132" s="45" customFormat="1" x14ac:dyDescent="0.35"/>
    <row r="133" s="45" customFormat="1" x14ac:dyDescent="0.35"/>
    <row r="134" s="45" customFormat="1" x14ac:dyDescent="0.35"/>
    <row r="135" s="45" customFormat="1" x14ac:dyDescent="0.35"/>
    <row r="136" s="45" customFormat="1" x14ac:dyDescent="0.35"/>
    <row r="137" s="45" customFormat="1" x14ac:dyDescent="0.35"/>
    <row r="138" s="45" customFormat="1" x14ac:dyDescent="0.35"/>
    <row r="139" s="45" customFormat="1" x14ac:dyDescent="0.35"/>
    <row r="140" s="45" customFormat="1" x14ac:dyDescent="0.35"/>
    <row r="141" s="45" customFormat="1" x14ac:dyDescent="0.35"/>
    <row r="142" s="45" customFormat="1" x14ac:dyDescent="0.35"/>
    <row r="143" s="45" customFormat="1" x14ac:dyDescent="0.35"/>
    <row r="144" s="45" customFormat="1" x14ac:dyDescent="0.35"/>
    <row r="145" s="45" customFormat="1" x14ac:dyDescent="0.35"/>
    <row r="146" s="45" customFormat="1" x14ac:dyDescent="0.35"/>
    <row r="147" s="45" customFormat="1" x14ac:dyDescent="0.35"/>
    <row r="148" s="45" customFormat="1" x14ac:dyDescent="0.35"/>
    <row r="149" s="45" customFormat="1" x14ac:dyDescent="0.35"/>
    <row r="150" s="45" customFormat="1" x14ac:dyDescent="0.35"/>
    <row r="151" s="45" customFormat="1" x14ac:dyDescent="0.35"/>
    <row r="152" s="45" customFormat="1" x14ac:dyDescent="0.35"/>
    <row r="153" s="45" customFormat="1" x14ac:dyDescent="0.35"/>
    <row r="154" s="45" customFormat="1" x14ac:dyDescent="0.35"/>
    <row r="155" s="45" customFormat="1" x14ac:dyDescent="0.35"/>
    <row r="156" s="45" customFormat="1" x14ac:dyDescent="0.35"/>
    <row r="157" s="45" customFormat="1" x14ac:dyDescent="0.35"/>
    <row r="158" s="45" customFormat="1" x14ac:dyDescent="0.35"/>
    <row r="159" s="45" customFormat="1" x14ac:dyDescent="0.35"/>
    <row r="160" s="45" customFormat="1" x14ac:dyDescent="0.35"/>
    <row r="161" s="45" customFormat="1" x14ac:dyDescent="0.35"/>
    <row r="162" s="45" customFormat="1" x14ac:dyDescent="0.35"/>
    <row r="163" s="45" customFormat="1" x14ac:dyDescent="0.35"/>
    <row r="164" s="45" customFormat="1" x14ac:dyDescent="0.35"/>
    <row r="165" s="45" customFormat="1" x14ac:dyDescent="0.35"/>
    <row r="166" s="45" customFormat="1" x14ac:dyDescent="0.35"/>
    <row r="167" s="45" customFormat="1" x14ac:dyDescent="0.35"/>
    <row r="168" s="45" customFormat="1" x14ac:dyDescent="0.35"/>
    <row r="169" s="45" customFormat="1" x14ac:dyDescent="0.35"/>
    <row r="170" s="45" customFormat="1" x14ac:dyDescent="0.35"/>
    <row r="171" s="45" customFormat="1" x14ac:dyDescent="0.35"/>
    <row r="172" s="45" customFormat="1" x14ac:dyDescent="0.35"/>
    <row r="173" s="45" customFormat="1" x14ac:dyDescent="0.35"/>
    <row r="174" s="45" customFormat="1" x14ac:dyDescent="0.35"/>
    <row r="175" s="45" customFormat="1" x14ac:dyDescent="0.35"/>
    <row r="176" s="45" customFormat="1" x14ac:dyDescent="0.35"/>
    <row r="177" s="45" customFormat="1" x14ac:dyDescent="0.35"/>
    <row r="178" s="45" customFormat="1" x14ac:dyDescent="0.35"/>
    <row r="179" s="45" customFormat="1" x14ac:dyDescent="0.35"/>
    <row r="180" s="45" customFormat="1" x14ac:dyDescent="0.35"/>
    <row r="181" s="45" customFormat="1" x14ac:dyDescent="0.35"/>
    <row r="182" s="45" customFormat="1" x14ac:dyDescent="0.35"/>
    <row r="183" s="45" customFormat="1" x14ac:dyDescent="0.35"/>
    <row r="184" s="45" customFormat="1" x14ac:dyDescent="0.35"/>
    <row r="185" s="45" customFormat="1" x14ac:dyDescent="0.35"/>
    <row r="186" s="45" customFormat="1" x14ac:dyDescent="0.35"/>
    <row r="187" s="45" customFormat="1" x14ac:dyDescent="0.35"/>
    <row r="188" s="45" customFormat="1" x14ac:dyDescent="0.35"/>
    <row r="189" s="45" customFormat="1" x14ac:dyDescent="0.35"/>
    <row r="190" s="45" customFormat="1" x14ac:dyDescent="0.35"/>
    <row r="191" s="45" customFormat="1" x14ac:dyDescent="0.35"/>
    <row r="192" s="45" customFormat="1" x14ac:dyDescent="0.35"/>
    <row r="193" s="45" customFormat="1" x14ac:dyDescent="0.35"/>
    <row r="194" s="45" customFormat="1" x14ac:dyDescent="0.35"/>
    <row r="195" s="45" customFormat="1" x14ac:dyDescent="0.35"/>
    <row r="196" s="45" customFormat="1" x14ac:dyDescent="0.35"/>
    <row r="197" s="45" customFormat="1" x14ac:dyDescent="0.35"/>
    <row r="198" s="45" customFormat="1" x14ac:dyDescent="0.35"/>
    <row r="199" s="45" customFormat="1" x14ac:dyDescent="0.35"/>
    <row r="200" s="45" customFormat="1" x14ac:dyDescent="0.35"/>
    <row r="201" s="45" customFormat="1" x14ac:dyDescent="0.35"/>
    <row r="202" s="45" customFormat="1" x14ac:dyDescent="0.35"/>
    <row r="203" s="45" customFormat="1" x14ac:dyDescent="0.35"/>
    <row r="204" s="45" customFormat="1" x14ac:dyDescent="0.35"/>
    <row r="205" s="45" customFormat="1" x14ac:dyDescent="0.35"/>
    <row r="206" s="45" customFormat="1" x14ac:dyDescent="0.35"/>
    <row r="207" s="45" customFormat="1" x14ac:dyDescent="0.35"/>
    <row r="208" s="45" customFormat="1" x14ac:dyDescent="0.35"/>
    <row r="209" s="45" customFormat="1" x14ac:dyDescent="0.35"/>
    <row r="210" s="45" customFormat="1" x14ac:dyDescent="0.35"/>
    <row r="211" s="45" customFormat="1" x14ac:dyDescent="0.35"/>
    <row r="212" s="45" customFormat="1" x14ac:dyDescent="0.35"/>
    <row r="213" s="45" customFormat="1" x14ac:dyDescent="0.35"/>
    <row r="214" s="45" customFormat="1" x14ac:dyDescent="0.35"/>
    <row r="215" s="45" customFormat="1" x14ac:dyDescent="0.35"/>
    <row r="216" s="45" customFormat="1" x14ac:dyDescent="0.35"/>
    <row r="217" s="45" customFormat="1" x14ac:dyDescent="0.35"/>
    <row r="218" s="45" customFormat="1" x14ac:dyDescent="0.35"/>
    <row r="219" s="45" customFormat="1" x14ac:dyDescent="0.35"/>
    <row r="220" s="45" customFormat="1" x14ac:dyDescent="0.35"/>
    <row r="221" s="45" customFormat="1" x14ac:dyDescent="0.35"/>
    <row r="222" s="45" customFormat="1" x14ac:dyDescent="0.35"/>
    <row r="223" s="45" customFormat="1" x14ac:dyDescent="0.35"/>
    <row r="224" s="45" customFormat="1" x14ac:dyDescent="0.35"/>
    <row r="225" s="45" customFormat="1" x14ac:dyDescent="0.35"/>
    <row r="226" s="45" customFormat="1" x14ac:dyDescent="0.35"/>
    <row r="227" s="45" customFormat="1" x14ac:dyDescent="0.35"/>
    <row r="228" s="45" customFormat="1" x14ac:dyDescent="0.35"/>
    <row r="229" s="45" customFormat="1" x14ac:dyDescent="0.35"/>
    <row r="230" s="45" customFormat="1" x14ac:dyDescent="0.35"/>
    <row r="231" s="45" customFormat="1" x14ac:dyDescent="0.35"/>
    <row r="232" s="45" customFormat="1" x14ac:dyDescent="0.35"/>
    <row r="233" s="45" customFormat="1" x14ac:dyDescent="0.35"/>
    <row r="234" s="45" customFormat="1" x14ac:dyDescent="0.35"/>
    <row r="235" s="45" customFormat="1" x14ac:dyDescent="0.35"/>
    <row r="236" s="45" customFormat="1" x14ac:dyDescent="0.35"/>
    <row r="237" s="45" customFormat="1" x14ac:dyDescent="0.35"/>
    <row r="238" s="45" customFormat="1" x14ac:dyDescent="0.35"/>
    <row r="239" s="45" customFormat="1" x14ac:dyDescent="0.35"/>
    <row r="240" s="45" customFormat="1" x14ac:dyDescent="0.35"/>
    <row r="241" s="45" customFormat="1" x14ac:dyDescent="0.35"/>
    <row r="242" s="45" customFormat="1" x14ac:dyDescent="0.35"/>
    <row r="243" s="45" customFormat="1" x14ac:dyDescent="0.35"/>
    <row r="244" s="45" customFormat="1" x14ac:dyDescent="0.35"/>
    <row r="245" s="45" customFormat="1" x14ac:dyDescent="0.35"/>
    <row r="246" s="45" customFormat="1" x14ac:dyDescent="0.35"/>
    <row r="247" s="45" customFormat="1" x14ac:dyDescent="0.35"/>
    <row r="248" s="45" customFormat="1" x14ac:dyDescent="0.35"/>
    <row r="249" s="45" customFormat="1" x14ac:dyDescent="0.35"/>
    <row r="250" s="45" customFormat="1" x14ac:dyDescent="0.35"/>
    <row r="251" s="45" customFormat="1" x14ac:dyDescent="0.35"/>
    <row r="252" s="45" customFormat="1" x14ac:dyDescent="0.35"/>
    <row r="253" s="45" customFormat="1" x14ac:dyDescent="0.35"/>
    <row r="254" s="45" customFormat="1" x14ac:dyDescent="0.35"/>
    <row r="255" s="45" customFormat="1" x14ac:dyDescent="0.35"/>
    <row r="256" s="45" customFormat="1" x14ac:dyDescent="0.35"/>
    <row r="257" s="45" customFormat="1" x14ac:dyDescent="0.35"/>
    <row r="258" s="45" customFormat="1" x14ac:dyDescent="0.35"/>
    <row r="259" s="45" customFormat="1" x14ac:dyDescent="0.35"/>
    <row r="260" s="45" customFormat="1" x14ac:dyDescent="0.35"/>
    <row r="261" s="45" customFormat="1" x14ac:dyDescent="0.35"/>
    <row r="262" s="45" customFormat="1" x14ac:dyDescent="0.35"/>
    <row r="263" s="45" customFormat="1" x14ac:dyDescent="0.35"/>
    <row r="264" s="45" customFormat="1" x14ac:dyDescent="0.35"/>
    <row r="265" s="45" customFormat="1" x14ac:dyDescent="0.35"/>
    <row r="266" s="45" customFormat="1" x14ac:dyDescent="0.35"/>
    <row r="267" s="45" customFormat="1" x14ac:dyDescent="0.35"/>
    <row r="268" s="45" customFormat="1" x14ac:dyDescent="0.35"/>
    <row r="269" s="45" customFormat="1" x14ac:dyDescent="0.35"/>
    <row r="270" s="45" customFormat="1" x14ac:dyDescent="0.35"/>
    <row r="271" s="45" customFormat="1" x14ac:dyDescent="0.35"/>
    <row r="272" s="45" customFormat="1" x14ac:dyDescent="0.35"/>
    <row r="273" s="45" customFormat="1" x14ac:dyDescent="0.35"/>
    <row r="274" s="45" customFormat="1" x14ac:dyDescent="0.35"/>
    <row r="275" s="45" customFormat="1" x14ac:dyDescent="0.35"/>
    <row r="276" s="45" customFormat="1" x14ac:dyDescent="0.35"/>
    <row r="277" s="45" customFormat="1" x14ac:dyDescent="0.35"/>
    <row r="278" s="45" customFormat="1" x14ac:dyDescent="0.35"/>
    <row r="279" s="45" customFormat="1" x14ac:dyDescent="0.35"/>
    <row r="280" s="45" customFormat="1" x14ac:dyDescent="0.35"/>
    <row r="281" s="45" customFormat="1" x14ac:dyDescent="0.35"/>
    <row r="282" s="45" customFormat="1" x14ac:dyDescent="0.35"/>
    <row r="283" s="45" customFormat="1" x14ac:dyDescent="0.35"/>
    <row r="284" s="45" customFormat="1" x14ac:dyDescent="0.35"/>
    <row r="285" s="45" customFormat="1" x14ac:dyDescent="0.35"/>
    <row r="286" s="45" customFormat="1" x14ac:dyDescent="0.35"/>
    <row r="287" s="45" customFormat="1" x14ac:dyDescent="0.35"/>
    <row r="288" s="45" customFormat="1" x14ac:dyDescent="0.35"/>
    <row r="289" spans="1:9" s="45" customFormat="1" x14ac:dyDescent="0.35"/>
    <row r="290" spans="1:9" s="45" customFormat="1" x14ac:dyDescent="0.35"/>
    <row r="291" spans="1:9" s="45" customFormat="1" x14ac:dyDescent="0.35"/>
    <row r="292" spans="1:9" s="45" customFormat="1" x14ac:dyDescent="0.35"/>
    <row r="293" spans="1:9" s="45" customFormat="1" x14ac:dyDescent="0.35"/>
    <row r="294" spans="1:9" s="45" customFormat="1" x14ac:dyDescent="0.35"/>
    <row r="295" spans="1:9" s="45" customFormat="1" x14ac:dyDescent="0.35"/>
    <row r="296" spans="1:9" s="45" customFormat="1" x14ac:dyDescent="0.35"/>
    <row r="297" spans="1:9" s="45" customFormat="1" x14ac:dyDescent="0.35"/>
    <row r="298" spans="1:9" s="45" customFormat="1" x14ac:dyDescent="0.35"/>
    <row r="299" spans="1:9" s="45" customFormat="1" x14ac:dyDescent="0.35"/>
    <row r="300" spans="1:9" s="45" customFormat="1" x14ac:dyDescent="0.35"/>
    <row r="301" spans="1:9" s="46" customFormat="1" ht="13.15" thickBot="1" x14ac:dyDescent="0.4">
      <c r="A301" s="45"/>
      <c r="B301" s="45"/>
      <c r="C301" s="45"/>
      <c r="D301" s="45"/>
      <c r="E301" s="45"/>
      <c r="F301" s="45"/>
      <c r="G301" s="45"/>
      <c r="H301" s="45"/>
      <c r="I301" s="45"/>
    </row>
  </sheetData>
  <mergeCells count="5">
    <mergeCell ref="B4:C4"/>
    <mergeCell ref="B30:C30"/>
    <mergeCell ref="B32:C32"/>
    <mergeCell ref="B61:C61"/>
    <mergeCell ref="B66:C66"/>
  </mergeCells>
  <phoneticPr fontId="0" type="noConversion"/>
  <pageMargins left="0.5" right="0.5" top="0.25" bottom="0.25" header="0.5" footer="0.25"/>
  <pageSetup scale="87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3.5" x14ac:dyDescent="0.35"/>
  <cols>
    <col min="1" max="1" width="2.625" style="16" customWidth="1"/>
    <col min="2" max="2" width="66.5" style="16" customWidth="1"/>
  </cols>
  <sheetData>
    <row r="1" spans="1:3" ht="32.1" customHeight="1" x14ac:dyDescent="0.35">
      <c r="A1" s="7"/>
      <c r="B1" s="8" t="s">
        <v>63</v>
      </c>
      <c r="C1" s="9"/>
    </row>
    <row r="2" spans="1:3" ht="15" x14ac:dyDescent="0.4">
      <c r="A2" s="7"/>
      <c r="B2" s="10"/>
      <c r="C2" s="9"/>
    </row>
    <row r="3" spans="1:3" x14ac:dyDescent="0.35">
      <c r="A3" s="7"/>
      <c r="B3" s="9" t="s">
        <v>56</v>
      </c>
      <c r="C3" s="9"/>
    </row>
    <row r="4" spans="1:3" x14ac:dyDescent="0.35">
      <c r="A4" s="7"/>
      <c r="B4" s="17" t="s">
        <v>62</v>
      </c>
      <c r="C4" s="9"/>
    </row>
    <row r="5" spans="1:3" ht="15" x14ac:dyDescent="0.4">
      <c r="A5" s="7"/>
      <c r="B5" s="11"/>
      <c r="C5" s="9"/>
    </row>
    <row r="6" spans="1:3" ht="15" x14ac:dyDescent="0.4">
      <c r="A6" s="7"/>
      <c r="B6" s="12" t="s">
        <v>55</v>
      </c>
      <c r="C6" s="9"/>
    </row>
    <row r="7" spans="1:3" ht="15" x14ac:dyDescent="0.4">
      <c r="A7" s="7"/>
      <c r="B7" s="11"/>
      <c r="C7" s="9"/>
    </row>
    <row r="8" spans="1:3" ht="45" x14ac:dyDescent="0.4">
      <c r="A8" s="7"/>
      <c r="B8" s="11" t="s">
        <v>57</v>
      </c>
      <c r="C8" s="9"/>
    </row>
    <row r="9" spans="1:3" ht="15" x14ac:dyDescent="0.4">
      <c r="A9" s="7"/>
      <c r="B9" s="11"/>
      <c r="C9" s="9"/>
    </row>
    <row r="10" spans="1:3" ht="30" x14ac:dyDescent="0.4">
      <c r="A10" s="7"/>
      <c r="B10" s="11" t="s">
        <v>58</v>
      </c>
      <c r="C10" s="9"/>
    </row>
    <row r="11" spans="1:3" ht="15" x14ac:dyDescent="0.4">
      <c r="A11" s="7"/>
      <c r="B11" s="11"/>
      <c r="C11" s="9"/>
    </row>
    <row r="12" spans="1:3" ht="30" x14ac:dyDescent="0.4">
      <c r="A12" s="7"/>
      <c r="B12" s="11" t="s">
        <v>59</v>
      </c>
      <c r="C12" s="9"/>
    </row>
    <row r="13" spans="1:3" ht="15" x14ac:dyDescent="0.4">
      <c r="A13" s="7"/>
      <c r="B13" s="11"/>
      <c r="C13" s="9"/>
    </row>
    <row r="14" spans="1:3" ht="15" x14ac:dyDescent="0.4">
      <c r="A14" s="7"/>
      <c r="B14" s="13" t="s">
        <v>60</v>
      </c>
      <c r="C14" s="9"/>
    </row>
    <row r="15" spans="1:3" ht="15" x14ac:dyDescent="0.4">
      <c r="A15" s="7"/>
      <c r="B15" s="11" t="s">
        <v>54</v>
      </c>
      <c r="C15" s="9"/>
    </row>
    <row r="16" spans="1:3" ht="15" x14ac:dyDescent="0.4">
      <c r="A16" s="7"/>
      <c r="B16" s="14"/>
      <c r="C16" s="9"/>
    </row>
    <row r="17" spans="1:3" ht="27.4" x14ac:dyDescent="0.35">
      <c r="A17" s="7"/>
      <c r="B17" s="15" t="s">
        <v>61</v>
      </c>
      <c r="C17" s="9"/>
    </row>
    <row r="18" spans="1:3" x14ac:dyDescent="0.35">
      <c r="A18" s="7"/>
      <c r="B18" s="7"/>
      <c r="C18" s="9"/>
    </row>
    <row r="19" spans="1:3" x14ac:dyDescent="0.35">
      <c r="A19" s="7"/>
      <c r="B19" s="7"/>
      <c r="C19" s="9"/>
    </row>
    <row r="20" spans="1:3" x14ac:dyDescent="0.35">
      <c r="A20" s="7"/>
      <c r="B20" s="7"/>
      <c r="C20" s="9"/>
    </row>
    <row r="21" spans="1:3" x14ac:dyDescent="0.35">
      <c r="A21" s="7"/>
      <c r="B21" s="7"/>
      <c r="C21" s="9"/>
    </row>
    <row r="22" spans="1:3" x14ac:dyDescent="0.35">
      <c r="A22" s="7"/>
      <c r="B22" s="7"/>
      <c r="C22" s="9"/>
    </row>
    <row r="23" spans="1:3" x14ac:dyDescent="0.35">
      <c r="A23" s="7"/>
      <c r="B23" s="7"/>
      <c r="C23" s="9"/>
    </row>
    <row r="24" spans="1:3" x14ac:dyDescent="0.35">
      <c r="A24" s="7"/>
      <c r="B24" s="7"/>
      <c r="C24" s="9"/>
    </row>
    <row r="25" spans="1:3" x14ac:dyDescent="0.35">
      <c r="A25" s="7"/>
      <c r="B25" s="7"/>
      <c r="C25" s="9"/>
    </row>
    <row r="26" spans="1:3" x14ac:dyDescent="0.35">
      <c r="A26" s="7"/>
      <c r="B26" s="7"/>
      <c r="C26" s="9"/>
    </row>
    <row r="27" spans="1:3" x14ac:dyDescent="0.35">
      <c r="A27" s="7"/>
      <c r="B27" s="7"/>
      <c r="C27" s="9"/>
    </row>
    <row r="28" spans="1:3" x14ac:dyDescent="0.35">
      <c r="A28" s="7"/>
      <c r="B28" s="7"/>
      <c r="C28" s="9"/>
    </row>
    <row r="29" spans="1:3" x14ac:dyDescent="0.35">
      <c r="A29" s="7"/>
      <c r="B29" s="7"/>
      <c r="C29" s="9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Goods</vt:lpstr>
      <vt:lpstr>©</vt:lpstr>
      <vt:lpstr>Goods!Print_Area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www.vertex42.com</dc:creator>
  <dc:description>(c) 2009-2014 Vertex42 LLC. All Rights Reserved.</dc:description>
  <cp:lastModifiedBy>ecare</cp:lastModifiedBy>
  <cp:lastPrinted>2018-06-12T19:23:05Z</cp:lastPrinted>
  <dcterms:created xsi:type="dcterms:W3CDTF">2011-05-30T15:14:02Z</dcterms:created>
  <dcterms:modified xsi:type="dcterms:W3CDTF">2018-10-07T18:03:20Z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