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0" i="2"/>
  <c r="G5"/>
  <c r="E5"/>
  <c r="C5"/>
  <c r="A5"/>
  <c r="C11" i="1" l="1"/>
  <c r="C12" s="1"/>
  <c r="D11"/>
  <c r="D12" s="1"/>
  <c r="E11"/>
  <c r="E12" s="1"/>
  <c r="F11"/>
  <c r="F12" s="1"/>
  <c r="G11"/>
  <c r="G12" s="1"/>
  <c r="B11"/>
  <c r="B12" s="1"/>
  <c r="B13" s="1"/>
  <c r="C6"/>
  <c r="C7" s="1"/>
  <c r="D6"/>
  <c r="D7" s="1"/>
  <c r="E6"/>
  <c r="E7" s="1"/>
  <c r="F6"/>
  <c r="F7" s="1"/>
  <c r="G6"/>
  <c r="G7" s="1"/>
  <c r="B6"/>
  <c r="B7" s="1"/>
  <c r="D18" l="1"/>
  <c r="G18"/>
  <c r="C18"/>
  <c r="F18"/>
  <c r="C13"/>
  <c r="D13" s="1"/>
  <c r="E13" s="1"/>
  <c r="F13" s="1"/>
  <c r="G13" s="1"/>
  <c r="E18"/>
  <c r="B18"/>
  <c r="B8"/>
  <c r="B15" l="1"/>
  <c r="B16"/>
  <c r="B19"/>
  <c r="B21" s="1"/>
  <c r="B23" s="1"/>
  <c r="C8"/>
  <c r="C16" l="1"/>
  <c r="C15"/>
  <c r="C19"/>
  <c r="C21" s="1"/>
  <c r="C23" s="1"/>
  <c r="D8"/>
  <c r="D15" l="1"/>
  <c r="D16"/>
  <c r="D19"/>
  <c r="D21" s="1"/>
  <c r="D23" s="1"/>
  <c r="E8"/>
  <c r="E15" l="1"/>
  <c r="E16"/>
  <c r="E19"/>
  <c r="E21" s="1"/>
  <c r="E23" s="1"/>
  <c r="F8"/>
  <c r="F15" l="1"/>
  <c r="F16"/>
  <c r="F19"/>
  <c r="F21" s="1"/>
  <c r="F23" s="1"/>
  <c r="G8"/>
  <c r="G16" s="1"/>
  <c r="G15" l="1"/>
  <c r="G19"/>
  <c r="G21" s="1"/>
  <c r="G23" s="1"/>
</calcChain>
</file>

<file path=xl/sharedStrings.xml><?xml version="1.0" encoding="utf-8"?>
<sst xmlns="http://schemas.openxmlformats.org/spreadsheetml/2006/main" count="35" uniqueCount="34">
  <si>
    <t>Costs</t>
  </si>
  <si>
    <t>Benefit</t>
  </si>
  <si>
    <t>Discount Rate</t>
  </si>
  <si>
    <t>NPV of Benefits</t>
  </si>
  <si>
    <t>PV of Benefits</t>
  </si>
  <si>
    <t>NPV of Costs</t>
  </si>
  <si>
    <t>PV of Costs</t>
  </si>
  <si>
    <t>Year:</t>
  </si>
  <si>
    <t>Dicount Rate:</t>
  </si>
  <si>
    <t>ROI:</t>
  </si>
  <si>
    <t>NPV:</t>
  </si>
  <si>
    <t>Cash Flow (Yearly)</t>
  </si>
  <si>
    <t>Cash Flow (Overall)</t>
  </si>
  <si>
    <t>Break Even Fraction:</t>
  </si>
  <si>
    <t>Enter Discount Rate as decimal (ex .12 for 12%)</t>
  </si>
  <si>
    <t>Break Even Point:</t>
  </si>
  <si>
    <t>Upfront Costs:</t>
  </si>
  <si>
    <t>Licensing</t>
  </si>
  <si>
    <t>Development</t>
  </si>
  <si>
    <t>Hardware</t>
  </si>
  <si>
    <t>Recurring Costs:</t>
  </si>
  <si>
    <t>Support</t>
  </si>
  <si>
    <t>MS Support</t>
  </si>
  <si>
    <t>HW Maint</t>
  </si>
  <si>
    <t>Dev Maint</t>
  </si>
  <si>
    <t>Recurring:</t>
  </si>
  <si>
    <t>MS Excel Costs:</t>
  </si>
  <si>
    <t>Site License</t>
  </si>
  <si>
    <t>Consulting</t>
  </si>
  <si>
    <t>Recurring Benefits</t>
  </si>
  <si>
    <t>Avg yearly savings in liability</t>
  </si>
  <si>
    <t>Reduced time and effort</t>
  </si>
  <si>
    <t>Recurring Benefits:</t>
  </si>
  <si>
    <t>(none)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</si>
</sst>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24">
    <xf numFmtId="0" fontId="0" fillId="0" borderId="0" xfId="0"/>
    <xf numFmtId="44" fontId="3" fillId="0" borderId="0" xfId="1" applyFont="1"/>
    <xf numFmtId="2" fontId="3" fillId="0" borderId="0" xfId="0" applyNumberFormat="1" applyFont="1"/>
    <xf numFmtId="0" fontId="2" fillId="2" borderId="1" xfId="2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2" fontId="0" fillId="0" borderId="4" xfId="0" applyNumberFormat="1" applyBorder="1"/>
    <xf numFmtId="0" fontId="0" fillId="0" borderId="5" xfId="0" applyBorder="1" applyAlignment="1">
      <alignment horizontal="right"/>
    </xf>
    <xf numFmtId="44" fontId="0" fillId="0" borderId="5" xfId="1" applyFont="1" applyBorder="1"/>
    <xf numFmtId="44" fontId="3" fillId="0" borderId="5" xfId="1" applyFont="1" applyBorder="1"/>
    <xf numFmtId="44" fontId="2" fillId="2" borderId="6" xfId="2" applyNumberFormat="1" applyBorder="1"/>
    <xf numFmtId="44" fontId="2" fillId="2" borderId="7" xfId="2" applyNumberFormat="1" applyBorder="1"/>
    <xf numFmtId="2" fontId="0" fillId="0" borderId="5" xfId="0" applyNumberFormat="1" applyBorder="1"/>
    <xf numFmtId="44" fontId="4" fillId="0" borderId="5" xfId="1" applyFont="1" applyBorder="1"/>
    <xf numFmtId="44" fontId="0" fillId="0" borderId="4" xfId="1" applyFont="1" applyBorder="1"/>
    <xf numFmtId="164" fontId="0" fillId="0" borderId="4" xfId="0" applyNumberFormat="1" applyBorder="1"/>
    <xf numFmtId="0" fontId="3" fillId="0" borderId="0" xfId="0" applyFont="1"/>
    <xf numFmtId="0" fontId="0" fillId="0" borderId="8" xfId="0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5" fillId="3" borderId="3" xfId="3" applyFont="1" applyBorder="1" applyAlignment="1">
      <alignment horizontal="center"/>
    </xf>
    <xf numFmtId="0" fontId="5" fillId="3" borderId="0" xfId="3" applyFont="1" applyBorder="1" applyAlignment="1">
      <alignment horizontal="center"/>
    </xf>
  </cellXfs>
  <cellStyles count="4">
    <cellStyle name="Currency" xfId="1" builtinId="4"/>
    <cellStyle name="Input" xfId="2" builtinId="20"/>
    <cellStyle name="Normal" xfId="0" builtinId="0"/>
    <cellStyle name="Note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tabSelected="1" workbookViewId="0">
      <selection activeCell="A2" sqref="A2"/>
    </sheetView>
  </sheetViews>
  <sheetFormatPr defaultRowHeight="15"/>
  <cols>
    <col min="1" max="1" width="21.28515625" style="4" customWidth="1"/>
    <col min="2" max="4" width="12.42578125" bestFit="1" customWidth="1"/>
    <col min="5" max="7" width="13.42578125" bestFit="1" customWidth="1"/>
  </cols>
  <sheetData>
    <row r="2" spans="1:7">
      <c r="B2" s="21" t="s">
        <v>8</v>
      </c>
      <c r="C2" s="21"/>
      <c r="D2" s="3">
        <v>0.12</v>
      </c>
      <c r="E2" s="22" t="s">
        <v>14</v>
      </c>
      <c r="F2" s="23"/>
      <c r="G2" s="23"/>
    </row>
    <row r="4" spans="1:7">
      <c r="A4" s="7" t="s">
        <v>7</v>
      </c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</row>
    <row r="5" spans="1:7">
      <c r="A5" s="7" t="s">
        <v>1</v>
      </c>
      <c r="B5" s="12">
        <v>0</v>
      </c>
      <c r="C5" s="12">
        <v>9000</v>
      </c>
      <c r="D5" s="12">
        <v>9000</v>
      </c>
      <c r="E5" s="12">
        <v>9000</v>
      </c>
      <c r="F5" s="12">
        <v>9000</v>
      </c>
      <c r="G5" s="12">
        <v>9000</v>
      </c>
    </row>
    <row r="6" spans="1:7">
      <c r="A6" s="7" t="s">
        <v>2</v>
      </c>
      <c r="B6" s="8">
        <f>1/(1+$D$2)^B4</f>
        <v>1</v>
      </c>
      <c r="C6" s="8">
        <f>1/(1+$D$2)^C4</f>
        <v>0.89285714285714279</v>
      </c>
      <c r="D6" s="8">
        <f>1/(1+$D$2)^D4</f>
        <v>0.79719387755102034</v>
      </c>
      <c r="E6" s="8">
        <f>1/(1+$D$2)^E4</f>
        <v>0.71178024781341087</v>
      </c>
      <c r="F6" s="8">
        <f>1/(1+$D$2)^F4</f>
        <v>0.63551807840483121</v>
      </c>
      <c r="G6" s="8">
        <f>1/(1+$D$2)^G4</f>
        <v>0.56742685571859919</v>
      </c>
    </row>
    <row r="7" spans="1:7">
      <c r="A7" s="9" t="s">
        <v>4</v>
      </c>
      <c r="B7" s="10">
        <f>B5*B6</f>
        <v>0</v>
      </c>
      <c r="C7" s="10">
        <f>C5*C6</f>
        <v>8035.7142857142853</v>
      </c>
      <c r="D7" s="10">
        <f>D5*D6</f>
        <v>7174.7448979591827</v>
      </c>
      <c r="E7" s="10">
        <f>E5*E6</f>
        <v>6406.0222303206974</v>
      </c>
      <c r="F7" s="10">
        <f>F5*F6</f>
        <v>5719.6627056434809</v>
      </c>
      <c r="G7" s="10">
        <f>G5*G6</f>
        <v>5106.8417014673923</v>
      </c>
    </row>
    <row r="8" spans="1:7">
      <c r="A8" s="9" t="s">
        <v>3</v>
      </c>
      <c r="B8" s="10">
        <f>B7</f>
        <v>0</v>
      </c>
      <c r="C8" s="10">
        <f>B8+C7</f>
        <v>8035.7142857142853</v>
      </c>
      <c r="D8" s="10">
        <f>C8+D7</f>
        <v>15210.459183673469</v>
      </c>
      <c r="E8" s="10">
        <f>D8+E7</f>
        <v>21616.481413994166</v>
      </c>
      <c r="F8" s="10">
        <f>E8+F7</f>
        <v>27336.144119637647</v>
      </c>
      <c r="G8" s="11">
        <f>F8+G7</f>
        <v>32442.985821105038</v>
      </c>
    </row>
    <row r="10" spans="1:7">
      <c r="A10" s="7" t="s">
        <v>0</v>
      </c>
      <c r="B10" s="13">
        <v>-3200</v>
      </c>
      <c r="C10" s="13">
        <v>-100</v>
      </c>
      <c r="D10" s="13">
        <v>-100</v>
      </c>
      <c r="E10" s="13">
        <v>-100</v>
      </c>
      <c r="F10" s="13">
        <v>-100</v>
      </c>
      <c r="G10" s="13">
        <v>-100</v>
      </c>
    </row>
    <row r="11" spans="1:7">
      <c r="A11" s="9" t="s">
        <v>2</v>
      </c>
      <c r="B11" s="14">
        <f>1/(1+$D$2)^B4</f>
        <v>1</v>
      </c>
      <c r="C11" s="14">
        <f>1/(1+$D$2)^C4</f>
        <v>0.89285714285714279</v>
      </c>
      <c r="D11" s="14">
        <f>1/(1+$D$2)^D4</f>
        <v>0.79719387755102034</v>
      </c>
      <c r="E11" s="14">
        <f>1/(1+$D$2)^E4</f>
        <v>0.71178024781341087</v>
      </c>
      <c r="F11" s="14">
        <f>1/(1+$D$2)^F4</f>
        <v>0.63551807840483121</v>
      </c>
      <c r="G11" s="14">
        <f>1/(1+$D$2)^G4</f>
        <v>0.56742685571859919</v>
      </c>
    </row>
    <row r="12" spans="1:7">
      <c r="A12" s="9" t="s">
        <v>6</v>
      </c>
      <c r="B12" s="10">
        <f>B11*B10</f>
        <v>-3200</v>
      </c>
      <c r="C12" s="10">
        <f>C11*C10</f>
        <v>-89.285714285714278</v>
      </c>
      <c r="D12" s="10">
        <f>D11*D10</f>
        <v>-79.719387755102034</v>
      </c>
      <c r="E12" s="10">
        <f>E11*E10</f>
        <v>-71.178024781341094</v>
      </c>
      <c r="F12" s="10">
        <f>F11*F10</f>
        <v>-63.551807840483121</v>
      </c>
      <c r="G12" s="10">
        <f>G11*G10</f>
        <v>-56.742685571859916</v>
      </c>
    </row>
    <row r="13" spans="1:7">
      <c r="A13" s="9" t="s">
        <v>5</v>
      </c>
      <c r="B13" s="10">
        <f>B12</f>
        <v>-3200</v>
      </c>
      <c r="C13" s="10">
        <f>B13+C12</f>
        <v>-3289.2857142857142</v>
      </c>
      <c r="D13" s="10">
        <f>C13+D12</f>
        <v>-3369.0051020408164</v>
      </c>
      <c r="E13" s="10">
        <f>D13+E12</f>
        <v>-3440.1831268221576</v>
      </c>
      <c r="F13" s="10">
        <f>E13+F12</f>
        <v>-3503.7349346626406</v>
      </c>
      <c r="G13" s="15">
        <f>F13+G12</f>
        <v>-3560.4776202345006</v>
      </c>
    </row>
    <row r="15" spans="1:7">
      <c r="A15" s="5" t="s">
        <v>10</v>
      </c>
      <c r="B15" s="1">
        <f>B8+B13</f>
        <v>-3200</v>
      </c>
      <c r="C15" s="1">
        <f>C8+C13</f>
        <v>4746.4285714285706</v>
      </c>
      <c r="D15" s="1">
        <f>D8+D13</f>
        <v>11841.454081632652</v>
      </c>
      <c r="E15" s="1">
        <f>E8+E13</f>
        <v>18176.298287172009</v>
      </c>
      <c r="F15" s="1">
        <f>F8+F13</f>
        <v>23832.409184975008</v>
      </c>
      <c r="G15" s="1">
        <f>G8+G13</f>
        <v>28882.508200870536</v>
      </c>
    </row>
    <row r="16" spans="1:7">
      <c r="A16" s="5" t="s">
        <v>9</v>
      </c>
      <c r="B16" s="2">
        <f>(B8+B13)/B13*-1</f>
        <v>-1</v>
      </c>
      <c r="C16" s="2">
        <f>(C8+C13)/C13*-1</f>
        <v>1.4429967426710095</v>
      </c>
      <c r="D16" s="2">
        <f>(D8+D13)/D13*-1</f>
        <v>3.5148222466209815</v>
      </c>
      <c r="E16" s="2">
        <f>(E8+E13)/E13*-1</f>
        <v>5.2835263755165913</v>
      </c>
      <c r="F16" s="2">
        <f>(F8+F13)/F13*-1</f>
        <v>6.8020011871331034</v>
      </c>
      <c r="G16" s="2">
        <f>(G8+G13)/G13*-1</f>
        <v>8.1119757744659751</v>
      </c>
    </row>
    <row r="18" spans="1:7">
      <c r="A18" s="7" t="s">
        <v>11</v>
      </c>
      <c r="B18" s="16">
        <f>B7+B12</f>
        <v>-3200</v>
      </c>
      <c r="C18" s="16">
        <f>C7+C12</f>
        <v>7946.4285714285706</v>
      </c>
      <c r="D18" s="16">
        <f>D7+D12</f>
        <v>7095.025510204081</v>
      </c>
      <c r="E18" s="16">
        <f>E7+E12</f>
        <v>6334.8442055393562</v>
      </c>
      <c r="F18" s="16">
        <f>F7+F12</f>
        <v>5656.1108978029979</v>
      </c>
      <c r="G18" s="16">
        <f>G7+G12</f>
        <v>5050.0990158955328</v>
      </c>
    </row>
    <row r="19" spans="1:7">
      <c r="A19" s="9" t="s">
        <v>12</v>
      </c>
      <c r="B19" s="10">
        <f>B8+B13</f>
        <v>-3200</v>
      </c>
      <c r="C19" s="10">
        <f>C8+C13</f>
        <v>4746.4285714285706</v>
      </c>
      <c r="D19" s="10">
        <f>D8+D13</f>
        <v>11841.454081632652</v>
      </c>
      <c r="E19" s="10">
        <f>E8+E13</f>
        <v>18176.298287172009</v>
      </c>
      <c r="F19" s="10">
        <f>F8+F13</f>
        <v>23832.409184975008</v>
      </c>
      <c r="G19" s="10">
        <f>G8+G13</f>
        <v>28882.508200870536</v>
      </c>
    </row>
    <row r="21" spans="1:7">
      <c r="A21" s="7" t="s">
        <v>13</v>
      </c>
      <c r="B21" s="17">
        <f>(B18-B19)/B18</f>
        <v>0</v>
      </c>
      <c r="C21" s="17">
        <f>(C18-C19)/C18</f>
        <v>0.4026966292134832</v>
      </c>
      <c r="D21" s="17">
        <f>(D18-D19)/D18</f>
        <v>-0.6689797752808988</v>
      </c>
      <c r="E21" s="17">
        <f>(E18-E19)/E18</f>
        <v>-1.8692573483146073</v>
      </c>
      <c r="F21" s="17">
        <f>(F18-F19)/F18</f>
        <v>-3.2135682301123594</v>
      </c>
      <c r="G21" s="17">
        <f>(G18-G19)/G18</f>
        <v>-4.7191964177258434</v>
      </c>
    </row>
    <row r="23" spans="1:7">
      <c r="A23" s="4" t="s">
        <v>15</v>
      </c>
      <c r="B23" t="str">
        <f>IF(B21&lt;0,B4-2+A21,"-")</f>
        <v>-</v>
      </c>
      <c r="C23" t="str">
        <f>IF(C21&lt;0,C4-2+B21,"-")</f>
        <v>-</v>
      </c>
      <c r="D23">
        <f>IF(D21&lt;0,D4-2+C21,"-")</f>
        <v>0.4026966292134832</v>
      </c>
      <c r="E23">
        <f>IF(E21&lt;0,E4-2+D21,"-")</f>
        <v>0.3310202247191012</v>
      </c>
      <c r="F23">
        <f>IF(F21&lt;0,F4-2+E21,"-")</f>
        <v>0.13074265168539267</v>
      </c>
      <c r="G23">
        <f>IF(G21&lt;0,G4-2+F21,"-")</f>
        <v>-0.21356823011235937</v>
      </c>
    </row>
  </sheetData>
  <mergeCells count="2">
    <mergeCell ref="B2:C2"/>
    <mergeCell ref="E2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5" sqref="G5"/>
    </sheetView>
  </sheetViews>
  <sheetFormatPr defaultRowHeight="15"/>
  <sheetData>
    <row r="1" spans="1:8">
      <c r="A1" s="4" t="s">
        <v>16</v>
      </c>
      <c r="C1" t="s">
        <v>20</v>
      </c>
      <c r="E1" s="19" t="s">
        <v>26</v>
      </c>
      <c r="G1" t="s">
        <v>25</v>
      </c>
    </row>
    <row r="2" spans="1:8">
      <c r="A2">
        <v>-6700</v>
      </c>
      <c r="B2" t="s">
        <v>17</v>
      </c>
      <c r="C2">
        <v>-200</v>
      </c>
      <c r="D2" t="s">
        <v>22</v>
      </c>
      <c r="E2" s="19">
        <v>-3000</v>
      </c>
      <c r="F2" t="s">
        <v>27</v>
      </c>
      <c r="G2">
        <v>-50</v>
      </c>
      <c r="H2" t="s">
        <v>21</v>
      </c>
    </row>
    <row r="3" spans="1:8">
      <c r="A3">
        <v>-8000</v>
      </c>
      <c r="B3" t="s">
        <v>18</v>
      </c>
      <c r="C3">
        <v>-500</v>
      </c>
      <c r="D3" t="s">
        <v>24</v>
      </c>
      <c r="E3" s="19">
        <v>-200</v>
      </c>
      <c r="F3" t="s">
        <v>28</v>
      </c>
    </row>
    <row r="4" spans="1:8">
      <c r="A4">
        <v>-2800</v>
      </c>
      <c r="B4" t="s">
        <v>19</v>
      </c>
      <c r="C4">
        <v>-500</v>
      </c>
      <c r="D4" t="s">
        <v>23</v>
      </c>
      <c r="E4" s="19"/>
    </row>
    <row r="5" spans="1:8">
      <c r="A5" s="18">
        <f>SUM(A2:A4)</f>
        <v>-17500</v>
      </c>
      <c r="B5" s="18"/>
      <c r="C5" s="18">
        <f>SUM(C2:C4)</f>
        <v>-1200</v>
      </c>
      <c r="D5" s="18"/>
      <c r="E5" s="20">
        <f>SUM(E2:E4)</f>
        <v>-3200</v>
      </c>
      <c r="F5" s="18"/>
      <c r="G5" s="18">
        <f>SUM(G2:G4)</f>
        <v>-50</v>
      </c>
    </row>
    <row r="6" spans="1:8">
      <c r="E6" s="19"/>
    </row>
    <row r="7" spans="1:8">
      <c r="A7" t="s">
        <v>29</v>
      </c>
      <c r="E7" s="19" t="s">
        <v>32</v>
      </c>
    </row>
    <row r="8" spans="1:8">
      <c r="A8">
        <v>8000</v>
      </c>
      <c r="B8" t="s">
        <v>30</v>
      </c>
      <c r="E8" s="19" t="s">
        <v>33</v>
      </c>
    </row>
    <row r="9" spans="1:8">
      <c r="A9">
        <v>1000</v>
      </c>
      <c r="B9" t="s">
        <v>31</v>
      </c>
      <c r="E9" s="19"/>
    </row>
    <row r="10" spans="1:8">
      <c r="A10" s="18">
        <f>SUM(A8:A9)</f>
        <v>9000</v>
      </c>
      <c r="E10" s="19"/>
    </row>
    <row r="11" spans="1:8">
      <c r="A1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bgreen</dc:creator>
  <cp:lastModifiedBy>Ultra</cp:lastModifiedBy>
  <dcterms:created xsi:type="dcterms:W3CDTF">2011-03-02T18:52:07Z</dcterms:created>
  <dcterms:modified xsi:type="dcterms:W3CDTF">2014-04-09T14:53:13Z</dcterms:modified>
</cp:coreProperties>
</file>