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0260"/>
  </bookViews>
  <sheets>
    <sheet name="Assignment" sheetId="1" r:id="rId1"/>
    <sheet name="IBM Balance Sheet" sheetId="2" r:id="rId2"/>
    <sheet name="IBM Income Statement" sheetId="3" r:id="rId3"/>
    <sheet name="DELL Balance Sheet" sheetId="4" r:id="rId4"/>
    <sheet name="DELL Income Statement" sheetId="5" r:id="rId5"/>
  </sheets>
  <definedNames>
    <definedName name="_xlnm.Print_Titles" localSheetId="3">'DELL Balance Sheet'!#REF!</definedName>
    <definedName name="_xlnm.Print_Titles" localSheetId="4">'DELL Income Statement'!#REF!</definedName>
    <definedName name="_xlnm.Print_Titles" localSheetId="1">'IBM Balance Sheet'!#REF!</definedName>
    <definedName name="_xlnm.Print_Titles" localSheetId="2">'IBM Income Statement'!#REF!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24" i="1"/>
  <c r="C23" i="1"/>
  <c r="B23" i="1"/>
  <c r="C22" i="1"/>
  <c r="B22" i="1"/>
  <c r="C21" i="1"/>
  <c r="B21" i="1"/>
  <c r="C19" i="1"/>
  <c r="B19" i="1"/>
  <c r="C18" i="1"/>
  <c r="B18" i="1"/>
  <c r="B17" i="1"/>
  <c r="C17" i="1"/>
  <c r="C15" i="1"/>
  <c r="B15" i="1"/>
  <c r="B13" i="1"/>
  <c r="C13" i="1"/>
  <c r="B12" i="1"/>
  <c r="C12" i="1"/>
</calcChain>
</file>

<file path=xl/sharedStrings.xml><?xml version="1.0" encoding="utf-8"?>
<sst xmlns="http://schemas.openxmlformats.org/spreadsheetml/2006/main" count="250" uniqueCount="135">
  <si>
    <t>Liquidity</t>
  </si>
  <si>
    <t>Current Ratio</t>
  </si>
  <si>
    <t>Quick Ratio</t>
  </si>
  <si>
    <t>Leverage</t>
  </si>
  <si>
    <t>Debt to Equity</t>
  </si>
  <si>
    <t xml:space="preserve">Efficiency </t>
  </si>
  <si>
    <t>A/R Turnover</t>
  </si>
  <si>
    <t>Inventory Turnover</t>
  </si>
  <si>
    <t>Asset Turnover</t>
  </si>
  <si>
    <t>Profit Margin</t>
  </si>
  <si>
    <t>Profitability</t>
  </si>
  <si>
    <t>Return on Assets-ROA</t>
  </si>
  <si>
    <t>Return on Equity-ROE</t>
  </si>
  <si>
    <t>Gross Margin</t>
  </si>
  <si>
    <t>1. Calculate each of the following ratios for DELL &amp; IBM using the attached financial statements.</t>
  </si>
  <si>
    <t>DELL</t>
  </si>
  <si>
    <t>IBM</t>
  </si>
  <si>
    <t>2. Describe the significance of one ratio from each category and compare that chosen ratio between DELL &amp; IBM.</t>
  </si>
  <si>
    <t xml:space="preserve">
               </t>
  </si>
  <si>
    <t>Total Liabilities And Equity</t>
  </si>
  <si>
    <t>Total Equity</t>
  </si>
  <si>
    <t>Minority Interest</t>
  </si>
  <si>
    <t xml:space="preserve">  Total Common Equity</t>
  </si>
  <si>
    <t>Comprehensive Inc. and Other</t>
  </si>
  <si>
    <t>Treasury Stock</t>
  </si>
  <si>
    <t>Retained Earnings</t>
  </si>
  <si>
    <t>-</t>
  </si>
  <si>
    <t>Additional Paid In Capital</t>
  </si>
  <si>
    <t>Common Stock</t>
  </si>
  <si>
    <t>Total Liabilities</t>
  </si>
  <si>
    <t>Other Non-Current Liabilities</t>
  </si>
  <si>
    <t>Def. Tax Liability, Non-Curr.</t>
  </si>
  <si>
    <t>Pension &amp; Other Post-Retire. Benefits</t>
  </si>
  <si>
    <t>Unearned Revenue, Non-Current</t>
  </si>
  <si>
    <t>Long-Term Debt</t>
  </si>
  <si>
    <t xml:space="preserve">  Total Current Liabilities</t>
  </si>
  <si>
    <t>Other Current Liabilities</t>
  </si>
  <si>
    <t>Unearned Revenue, Current</t>
  </si>
  <si>
    <t>Curr. Income Taxes Payable</t>
  </si>
  <si>
    <t>Curr. Port. of LT Debt</t>
  </si>
  <si>
    <t>Short-term Borrowings</t>
  </si>
  <si>
    <t>Accrued Exp.</t>
  </si>
  <si>
    <t>Accounts Payable</t>
  </si>
  <si>
    <t>LIABILITIES</t>
  </si>
  <si>
    <t>Total Assets</t>
  </si>
  <si>
    <t>Other Long-Term Assets</t>
  </si>
  <si>
    <t>Deferred Charges, LT</t>
  </si>
  <si>
    <t>Deferred Tax Assets, LT</t>
  </si>
  <si>
    <t>Finance Div. Loans and Leases, LT</t>
  </si>
  <si>
    <t>Other Intangibles</t>
  </si>
  <si>
    <t>Goodwill</t>
  </si>
  <si>
    <t>Long-term Investments</t>
  </si>
  <si>
    <t xml:space="preserve">  Net Property, Plant &amp; Equipment</t>
  </si>
  <si>
    <t>Accumulated Depreciation</t>
  </si>
  <si>
    <t>Gross Property, Plant &amp; Equipment</t>
  </si>
  <si>
    <t xml:space="preserve">  Total Current Assets</t>
  </si>
  <si>
    <t>Other Current Assets</t>
  </si>
  <si>
    <t>Deferred Tax Assets, Curr.</t>
  </si>
  <si>
    <t>Finance Div. Loans and Leases, ST</t>
  </si>
  <si>
    <t>Prepaid Exp.</t>
  </si>
  <si>
    <t>Inventory</t>
  </si>
  <si>
    <t xml:space="preserve">  Total Receivables</t>
  </si>
  <si>
    <t>Other Receivables</t>
  </si>
  <si>
    <t>Accounts Receivable</t>
  </si>
  <si>
    <t xml:space="preserve">  Total Cash &amp; ST Investments</t>
  </si>
  <si>
    <t>Trading Asset Securities</t>
  </si>
  <si>
    <t>Short Term Investments</t>
  </si>
  <si>
    <t>Cash And Equivalents</t>
  </si>
  <si>
    <t>ASSETS</t>
  </si>
  <si>
    <t>USD</t>
  </si>
  <si>
    <t>Currency</t>
  </si>
  <si>
    <t xml:space="preserve">Balance Sheet as of:
</t>
  </si>
  <si>
    <t>Balance Sheet</t>
  </si>
  <si>
    <t>International Business Machines Corporation (NYSE:IBM) &gt; Financials &gt; Balance Sheet</t>
  </si>
  <si>
    <t xml:space="preserve">  Net Income</t>
  </si>
  <si>
    <t>Minority Int. in Earnings</t>
  </si>
  <si>
    <t xml:space="preserve">  Net Income to Company</t>
  </si>
  <si>
    <t>Extraord. Item &amp; Account. Change</t>
  </si>
  <si>
    <t>Earnings of Discontinued Ops.</t>
  </si>
  <si>
    <t xml:space="preserve">  Earnings from Cont. Ops.</t>
  </si>
  <si>
    <t>Income Tax Expense</t>
  </si>
  <si>
    <t xml:space="preserve">  EBT Incl. Unusual Items</t>
  </si>
  <si>
    <t>Other Unusual Items</t>
  </si>
  <si>
    <t>Legal Settlements</t>
  </si>
  <si>
    <t>Gain (Loss) On Sale Of Assets</t>
  </si>
  <si>
    <t>Gain (Loss) On Sale Of Invest.</t>
  </si>
  <si>
    <t>Impairment of Goodwill</t>
  </si>
  <si>
    <t>Merger &amp; Related Restruct. Charges</t>
  </si>
  <si>
    <t>Restructuring Charges</t>
  </si>
  <si>
    <t xml:space="preserve">  EBT Excl. Unusual Items</t>
  </si>
  <si>
    <t>Other Non-Operating Inc. (Exp.)</t>
  </si>
  <si>
    <t>Currency Exchange Gains (Loss)</t>
  </si>
  <si>
    <t xml:space="preserve">  Net Interest Exp.</t>
  </si>
  <si>
    <t>Interest and Invest. Income</t>
  </si>
  <si>
    <t>Interest Expense</t>
  </si>
  <si>
    <t xml:space="preserve">  Operating Income</t>
  </si>
  <si>
    <t xml:space="preserve">  Other Operating Exp., Total</t>
  </si>
  <si>
    <t>Other Operating Expense/(Income)</t>
  </si>
  <si>
    <t>Depreciation &amp; Amort.</t>
  </si>
  <si>
    <t>R &amp; D Exp.</t>
  </si>
  <si>
    <t>Stock-Based Compensation</t>
  </si>
  <si>
    <t>Selling General &amp; Admin Exp.</t>
  </si>
  <si>
    <t xml:space="preserve">  Gross Profit</t>
  </si>
  <si>
    <t>Finance Div. Operating Exp.</t>
  </si>
  <si>
    <t>Cost Of Goods Sold</t>
  </si>
  <si>
    <t xml:space="preserve">  Total Revenue</t>
  </si>
  <si>
    <t>Other Revenue</t>
  </si>
  <si>
    <t>Finance Div. Revenue</t>
  </si>
  <si>
    <t>Revenue</t>
  </si>
  <si>
    <t>12 months
Dec-31-2012</t>
  </si>
  <si>
    <t xml:space="preserve">For the Fiscal Period Ending
</t>
  </si>
  <si>
    <t>Income Statement</t>
  </si>
  <si>
    <t>International Business Machines Corporation (NYSE:IBM) &gt; Financials &gt; Income Statement</t>
  </si>
  <si>
    <t>Finance Div. Debt Non-Curr.</t>
  </si>
  <si>
    <t>Finance Div. Debt Current</t>
  </si>
  <si>
    <t>Dell Inc. (NasdaqGS:DELL) &gt; Financials &gt; Balance Sheet</t>
  </si>
  <si>
    <t xml:space="preserve"> </t>
  </si>
  <si>
    <t>12 months
Feb-01-2013</t>
  </si>
  <si>
    <t>Dell Inc. (NasdaqGS:DELL) &gt; Financials &gt; Income Statement</t>
  </si>
  <si>
    <t>* Please provide formulas in each cell for your calculations; do not hard-code the ratios.</t>
  </si>
  <si>
    <r>
      <rPr>
        <b/>
        <sz val="11"/>
        <color theme="1"/>
        <rFont val="Calibri"/>
        <family val="2"/>
        <scheme val="minor"/>
      </rPr>
      <t>FINANCIAL RATIO ANALYSIS MODULE: ASSIGNMENT</t>
    </r>
    <r>
      <rPr>
        <sz val="11"/>
        <color theme="1"/>
        <rFont val="Calibri"/>
        <family val="2"/>
        <scheme val="minor"/>
      </rPr>
      <t xml:space="preserve"> - prepared by Benjamin Budenstein</t>
    </r>
  </si>
  <si>
    <t>Reclassified
Dec-31-2011</t>
  </si>
  <si>
    <t>The current ratio can give a sense of the efficiency of a company's operating cycle or its ability to turn its product into cash.</t>
  </si>
  <si>
    <r>
      <rPr>
        <b/>
        <sz val="11"/>
        <color theme="1"/>
        <rFont val="Calibri"/>
        <family val="2"/>
        <scheme val="minor"/>
      </rPr>
      <t>Current Ratio</t>
    </r>
    <r>
      <rPr>
        <sz val="11"/>
        <color theme="1"/>
        <rFont val="Calibri"/>
        <family val="2"/>
        <scheme val="minor"/>
      </rPr>
      <t xml:space="preserve"> is a liquidity ratio that measures a company's ability to pay short-term obligations.</t>
    </r>
  </si>
  <si>
    <t>A low ratio implies the company should re-assess its credit policies in order to ensure the timely collection of impaired credit that is not earning interest for the firm.</t>
  </si>
  <si>
    <r>
      <rPr>
        <b/>
        <sz val="11"/>
        <color theme="1"/>
        <rFont val="Calibri"/>
        <family val="2"/>
        <scheme val="minor"/>
      </rPr>
      <t>A/R Tunover Ratio</t>
    </r>
    <r>
      <rPr>
        <sz val="11"/>
        <color theme="1"/>
        <rFont val="Calibri"/>
        <family val="2"/>
        <scheme val="minor"/>
      </rPr>
      <t xml:space="preserve"> An accounting measure used to quantify a firm's effectiveness in extending credit as well as collecting debts. The receivables turnover ratio is an activity ratio, measuring how efficiently a firm uses its assets.</t>
    </r>
  </si>
  <si>
    <r>
      <rPr>
        <b/>
        <sz val="10"/>
        <color rgb="FF111111"/>
        <rFont val="Verdana"/>
        <family val="2"/>
      </rPr>
      <t>Dell</t>
    </r>
    <r>
      <rPr>
        <sz val="10"/>
        <color rgb="FF111111"/>
        <rFont val="Verdana"/>
        <family val="2"/>
      </rPr>
      <t xml:space="preserve"> Wins with a higher current ratio</t>
    </r>
  </si>
  <si>
    <r>
      <rPr>
        <b/>
        <sz val="12"/>
        <color rgb="FF000000"/>
        <rFont val="Calibri"/>
        <family val="2"/>
        <scheme val="minor"/>
      </rPr>
      <t>IBM</t>
    </r>
    <r>
      <rPr>
        <sz val="12"/>
        <color rgb="FF000000"/>
        <rFont val="Calibri"/>
        <family val="2"/>
        <scheme val="minor"/>
      </rPr>
      <t xml:space="preserve"> wins with a higer A/R turnover ratio</t>
    </r>
  </si>
  <si>
    <r>
      <rPr>
        <b/>
        <sz val="10"/>
        <color rgb="FF111111"/>
        <rFont val="Verdana"/>
        <family val="2"/>
      </rPr>
      <t>Debt to Equity Ratio</t>
    </r>
    <r>
      <rPr>
        <sz val="10"/>
        <color rgb="FF111111"/>
        <rFont val="Verdana"/>
        <family val="2"/>
      </rPr>
      <t xml:space="preserve"> is a measure of a company's financial leverage calculated by dividing its total liabilities by stockholders' equity. It indicates what proportion of equity and debt the company is using to finance its assets.</t>
    </r>
  </si>
  <si>
    <r>
      <rPr>
        <b/>
        <sz val="11"/>
        <color theme="1"/>
        <rFont val="Calibri"/>
        <family val="2"/>
        <scheme val="minor"/>
      </rPr>
      <t>IBM</t>
    </r>
    <r>
      <rPr>
        <sz val="11"/>
        <color theme="1"/>
        <rFont val="Calibri"/>
        <family val="2"/>
        <scheme val="minor"/>
      </rPr>
      <t xml:space="preserve"> wins with a higher Debt to Equity ratio</t>
    </r>
  </si>
  <si>
    <r>
      <rPr>
        <b/>
        <sz val="11"/>
        <color theme="1"/>
        <rFont val="Calibri"/>
        <family val="2"/>
        <scheme val="minor"/>
      </rPr>
      <t>Gross Margin</t>
    </r>
    <r>
      <rPr>
        <sz val="11"/>
        <color theme="1"/>
        <rFont val="Calibri"/>
        <family val="2"/>
        <scheme val="minor"/>
      </rPr>
      <t xml:space="preserve"> describes a company's total sales revenue minus its cost of goods sold, divided by the total sales revenue, expressed as a percentage.</t>
    </r>
  </si>
  <si>
    <t>The gross margin represents the percent of total sales revenue that the company retains after incurring the direct costs associated with producing the goods and services sold by a company.</t>
  </si>
  <si>
    <t>The higher the percentage, the more the company retains on each dollar of sales to service its other costs and obligations.</t>
  </si>
  <si>
    <r>
      <rPr>
        <b/>
        <sz val="11"/>
        <color theme="1"/>
        <rFont val="Calibri"/>
        <family val="2"/>
        <scheme val="minor"/>
      </rPr>
      <t>IBM</t>
    </r>
    <r>
      <rPr>
        <sz val="11"/>
        <color theme="1"/>
        <rFont val="Calibri"/>
        <family val="2"/>
        <scheme val="minor"/>
      </rPr>
      <t xml:space="preserve"> wins with a higher Gross Margin ratio</t>
    </r>
  </si>
  <si>
    <t>Steven Leibovitz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</si>
</sst>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\-dd\-yyyy"/>
    <numFmt numFmtId="165" formatCode="_(* #,##0.0_);_(* \(#,##0.0\)_)\ ;_(* 0_)"/>
    <numFmt numFmtId="166" formatCode="_(* #,##0_);_(* \(#,##0\)_)\ ;_(* 0_)"/>
    <numFmt numFmtId="167" formatCode="_(&quot;$&quot;#,##0.0#_);_(\(&quot;$&quot;#,##0.0#\)_);_(&quot;$&quot;&quot; - &quot;_)"/>
    <numFmt numFmtId="168" formatCode="_(#,##0.0%_);_(\(#,##0.0%\)_);_(#,##0.0%_)"/>
    <numFmt numFmtId="169" formatCode="_(* #,##0.0#_);_(* \(#,##0.0#\)_)\ ;_(* 0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 val="double"/>
      <sz val="8"/>
      <color indexed="8"/>
      <name val="Arial"/>
      <family val="2"/>
    </font>
    <font>
      <b/>
      <u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1"/>
      <color indexed="9"/>
      <name val="Symbol"/>
      <family val="1"/>
      <charset val="2"/>
    </font>
    <font>
      <b/>
      <sz val="8"/>
      <color indexed="9"/>
      <name val="Verdana"/>
      <family val="2"/>
    </font>
    <font>
      <b/>
      <sz val="13"/>
      <color indexed="8"/>
      <name val="Verdana"/>
      <family val="2"/>
    </font>
    <font>
      <sz val="11"/>
      <color theme="1"/>
      <name val="Calibri"/>
      <family val="2"/>
      <scheme val="minor"/>
    </font>
    <font>
      <sz val="10"/>
      <color rgb="FF111111"/>
      <name val="Verdana"/>
      <family val="2"/>
    </font>
    <font>
      <sz val="12"/>
      <color rgb="FF000000"/>
      <name val="Calibri"/>
      <family val="2"/>
      <scheme val="minor"/>
    </font>
    <font>
      <b/>
      <sz val="10"/>
      <color rgb="FF111111"/>
      <name val="Verdana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3" fillId="0" borderId="0"/>
    <xf numFmtId="0" fontId="10" fillId="0" borderId="0" applyAlignment="0"/>
    <xf numFmtId="9" fontId="13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Font="1" applyBorder="1"/>
    <xf numFmtId="0" fontId="0" fillId="0" borderId="3" xfId="0" applyBorder="1"/>
    <xf numFmtId="0" fontId="2" fillId="0" borderId="2" xfId="0" applyFont="1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/>
    <xf numFmtId="0" fontId="4" fillId="0" borderId="0" xfId="1" applyFont="1"/>
    <xf numFmtId="0" fontId="5" fillId="0" borderId="0" xfId="1" applyNumberFormat="1" applyFont="1" applyAlignment="1">
      <alignment horizontal="center" vertical="center"/>
    </xf>
    <xf numFmtId="0" fontId="4" fillId="0" borderId="0" xfId="1" applyFont="1" applyAlignment="1"/>
    <xf numFmtId="0" fontId="4" fillId="0" borderId="0" xfId="1" applyFont="1" applyAlignment="1">
      <alignment vertical="top" wrapText="1"/>
    </xf>
    <xf numFmtId="0" fontId="5" fillId="0" borderId="0" xfId="1" applyFont="1" applyAlignment="1">
      <alignment horizontal="left" vertical="top"/>
    </xf>
    <xf numFmtId="49" fontId="5" fillId="0" borderId="0" xfId="1" applyNumberFormat="1" applyFont="1" applyAlignment="1">
      <alignment horizontal="right" vertical="top" wrapText="1"/>
    </xf>
    <xf numFmtId="164" fontId="5" fillId="0" borderId="0" xfId="1" applyNumberFormat="1" applyFont="1" applyAlignment="1">
      <alignment horizontal="right" vertical="top" wrapText="1"/>
    </xf>
    <xf numFmtId="165" fontId="5" fillId="0" borderId="0" xfId="1" applyNumberFormat="1" applyFont="1" applyAlignment="1">
      <alignment horizontal="right" vertical="top" wrapText="1"/>
    </xf>
    <xf numFmtId="166" fontId="5" fillId="0" borderId="0" xfId="1" applyNumberFormat="1" applyFont="1" applyAlignment="1">
      <alignment horizontal="right" vertical="top" wrapText="1"/>
    </xf>
    <xf numFmtId="167" fontId="5" fillId="0" borderId="0" xfId="1" applyNumberFormat="1" applyFont="1" applyAlignment="1">
      <alignment horizontal="right" vertical="top" wrapText="1"/>
    </xf>
    <xf numFmtId="0" fontId="6" fillId="0" borderId="0" xfId="1" applyFont="1" applyAlignment="1">
      <alignment horizontal="left" vertical="top"/>
    </xf>
    <xf numFmtId="165" fontId="7" fillId="0" borderId="0" xfId="1" applyNumberFormat="1" applyFont="1" applyAlignment="1">
      <alignment horizontal="right" vertical="top" wrapText="1"/>
    </xf>
    <xf numFmtId="165" fontId="8" fillId="0" borderId="0" xfId="1" applyNumberFormat="1" applyFont="1" applyAlignment="1">
      <alignment horizontal="right" vertical="top" wrapText="1"/>
    </xf>
    <xf numFmtId="165" fontId="6" fillId="0" borderId="5" xfId="1" applyNumberFormat="1" applyFont="1" applyBorder="1" applyAlignment="1">
      <alignment horizontal="right" vertical="top" wrapText="1"/>
    </xf>
    <xf numFmtId="165" fontId="7" fillId="0" borderId="5" xfId="1" applyNumberFormat="1" applyFont="1" applyBorder="1" applyAlignment="1">
      <alignment horizontal="right" vertical="top" wrapText="1"/>
    </xf>
    <xf numFmtId="0" fontId="10" fillId="0" borderId="0" xfId="2" applyFont="1" applyAlignment="1"/>
    <xf numFmtId="0" fontId="11" fillId="2" borderId="0" xfId="1" applyFont="1" applyFill="1" applyAlignment="1"/>
    <xf numFmtId="0" fontId="12" fillId="0" borderId="0" xfId="1" applyNumberFormat="1" applyFont="1" applyAlignment="1"/>
    <xf numFmtId="0" fontId="4" fillId="0" borderId="0" xfId="1" applyFont="1" applyAlignment="1">
      <alignment vertical="top"/>
    </xf>
    <xf numFmtId="165" fontId="6" fillId="0" borderId="0" xfId="1" applyNumberFormat="1" applyFont="1" applyAlignment="1">
      <alignment horizontal="right" vertical="top" wrapText="1"/>
    </xf>
    <xf numFmtId="168" fontId="5" fillId="0" borderId="0" xfId="1" applyNumberFormat="1" applyFont="1" applyAlignment="1">
      <alignment horizontal="right" vertical="top" wrapText="1"/>
    </xf>
    <xf numFmtId="169" fontId="5" fillId="0" borderId="0" xfId="1" applyNumberFormat="1" applyFont="1" applyAlignment="1">
      <alignment horizontal="right" vertical="top" wrapText="1"/>
    </xf>
    <xf numFmtId="0" fontId="6" fillId="3" borderId="0" xfId="1" applyFont="1" applyFill="1" applyAlignment="1">
      <alignment wrapText="1"/>
    </xf>
    <xf numFmtId="164" fontId="6" fillId="3" borderId="0" xfId="1" applyNumberFormat="1" applyFont="1" applyFill="1" applyAlignment="1">
      <alignment horizontal="right" wrapText="1"/>
    </xf>
    <xf numFmtId="0" fontId="9" fillId="3" borderId="0" xfId="1" applyFont="1" applyFill="1" applyAlignment="1">
      <alignment wrapText="1"/>
    </xf>
    <xf numFmtId="0" fontId="9" fillId="3" borderId="0" xfId="1" applyFont="1" applyFill="1" applyAlignment="1">
      <alignment horizontal="right" wrapText="1"/>
    </xf>
    <xf numFmtId="0" fontId="11" fillId="2" borderId="0" xfId="0" applyFont="1" applyFill="1" applyAlignment="1"/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165" fontId="5" fillId="0" borderId="0" xfId="0" applyNumberFormat="1" applyFont="1" applyAlignment="1">
      <alignment horizontal="right" vertical="top" wrapText="1"/>
    </xf>
    <xf numFmtId="165" fontId="6" fillId="0" borderId="5" xfId="0" applyNumberFormat="1" applyFont="1" applyBorder="1" applyAlignment="1">
      <alignment horizontal="right" vertical="top" wrapText="1"/>
    </xf>
    <xf numFmtId="165" fontId="7" fillId="0" borderId="5" xfId="0" applyNumberFormat="1" applyFont="1" applyBorder="1" applyAlignment="1">
      <alignment horizontal="right" vertical="top" wrapText="1"/>
    </xf>
    <xf numFmtId="165" fontId="8" fillId="0" borderId="0" xfId="0" applyNumberFormat="1" applyFont="1" applyAlignment="1">
      <alignment horizontal="right" vertical="top" wrapText="1"/>
    </xf>
    <xf numFmtId="165" fontId="7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left"/>
    </xf>
    <xf numFmtId="0" fontId="14" fillId="0" borderId="0" xfId="0" applyFont="1"/>
    <xf numFmtId="0" fontId="0" fillId="0" borderId="0" xfId="0" applyFill="1" applyBorder="1" applyAlignment="1"/>
    <xf numFmtId="10" fontId="0" fillId="0" borderId="1" xfId="3" applyNumberFormat="1" applyFont="1" applyBorder="1"/>
    <xf numFmtId="0" fontId="15" fillId="0" borderId="0" xfId="0" applyFont="1" applyAlignment="1">
      <alignment vertical="center" readingOrder="1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15" fillId="0" borderId="0" xfId="0" applyFont="1" applyAlignment="1">
      <alignment horizontal="left" vertical="center" readingOrder="1"/>
    </xf>
    <xf numFmtId="0" fontId="1" fillId="0" borderId="0" xfId="0" applyFont="1" applyBorder="1"/>
  </cellXfs>
  <cellStyles count="4">
    <cellStyle name="Invisible" xfId="2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313657</xdr:colOff>
      <xdr:row>3</xdr:row>
      <xdr:rowOff>180881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42857" cy="7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U43"/>
  <sheetViews>
    <sheetView tabSelected="1" zoomScaleNormal="100" workbookViewId="0">
      <selection activeCell="C7" sqref="C7"/>
    </sheetView>
  </sheetViews>
  <sheetFormatPr defaultRowHeight="15" x14ac:dyDescent="0.25"/>
  <cols>
    <col min="1" max="1" width="20.5703125" customWidth="1"/>
    <col min="3" max="3" width="9.140625" customWidth="1"/>
  </cols>
  <sheetData>
    <row r="5" spans="1:7" x14ac:dyDescent="0.25">
      <c r="A5" t="s">
        <v>134</v>
      </c>
    </row>
    <row r="6" spans="1:7" x14ac:dyDescent="0.25">
      <c r="A6" t="s">
        <v>120</v>
      </c>
    </row>
    <row r="8" spans="1:7" x14ac:dyDescent="0.25">
      <c r="A8" s="44" t="s">
        <v>14</v>
      </c>
      <c r="B8" s="44"/>
      <c r="C8" s="44"/>
      <c r="D8" s="44"/>
      <c r="E8" s="44"/>
      <c r="F8" s="44"/>
      <c r="G8" s="44"/>
    </row>
    <row r="9" spans="1:7" x14ac:dyDescent="0.25">
      <c r="A9" s="1" t="s">
        <v>119</v>
      </c>
    </row>
    <row r="10" spans="1:7" x14ac:dyDescent="0.25">
      <c r="A10" s="2"/>
      <c r="B10" s="2" t="s">
        <v>15</v>
      </c>
      <c r="C10" s="2" t="s">
        <v>16</v>
      </c>
    </row>
    <row r="11" spans="1:7" x14ac:dyDescent="0.25">
      <c r="A11" s="6" t="s">
        <v>0</v>
      </c>
      <c r="B11" s="7"/>
      <c r="C11" s="5"/>
    </row>
    <row r="12" spans="1:7" x14ac:dyDescent="0.25">
      <c r="A12" s="3" t="s">
        <v>1</v>
      </c>
      <c r="B12" s="3">
        <f>SUM(29448/22001)</f>
        <v>1.3384846143357121</v>
      </c>
      <c r="C12" s="3">
        <f>SUM(49433/43625)</f>
        <v>1.1331346704871059</v>
      </c>
    </row>
    <row r="13" spans="1:7" x14ac:dyDescent="0.25">
      <c r="A13" s="3" t="s">
        <v>2</v>
      </c>
      <c r="B13" s="3">
        <f>SUM(14818/22001)</f>
        <v>0.67351484023453478</v>
      </c>
      <c r="C13" s="3">
        <f>SUM(21843/43625)</f>
        <v>0.50069914040114616</v>
      </c>
    </row>
    <row r="14" spans="1:7" x14ac:dyDescent="0.25">
      <c r="A14" s="6" t="s">
        <v>3</v>
      </c>
      <c r="B14" s="7"/>
      <c r="C14" s="5"/>
    </row>
    <row r="15" spans="1:7" x14ac:dyDescent="0.25">
      <c r="A15" s="3" t="s">
        <v>4</v>
      </c>
      <c r="B15" s="3">
        <f>SUM(35616/8917)</f>
        <v>3.9941684423012225</v>
      </c>
      <c r="C15" s="3">
        <f>SUM(100229/18860)</f>
        <v>5.3143690349946979</v>
      </c>
    </row>
    <row r="16" spans="1:7" x14ac:dyDescent="0.25">
      <c r="A16" s="6" t="s">
        <v>5</v>
      </c>
      <c r="B16" s="7"/>
      <c r="C16" s="5"/>
    </row>
    <row r="17" spans="1:8" x14ac:dyDescent="0.25">
      <c r="A17" s="3" t="s">
        <v>6</v>
      </c>
      <c r="B17" s="3">
        <f>SUM(56940/6484.5)</f>
        <v>8.7809391626185516</v>
      </c>
      <c r="C17" s="3">
        <f>SUM(104507/10923)</f>
        <v>9.56760963105374</v>
      </c>
    </row>
    <row r="18" spans="1:8" x14ac:dyDescent="0.25">
      <c r="A18" s="4" t="s">
        <v>7</v>
      </c>
      <c r="B18" s="3">
        <f>SUM(56940/1404)</f>
        <v>40.555555555555557</v>
      </c>
      <c r="C18" s="3">
        <f>SUM(104507/2287)</f>
        <v>45.696108439003062</v>
      </c>
    </row>
    <row r="19" spans="1:8" x14ac:dyDescent="0.25">
      <c r="A19" s="4" t="s">
        <v>8</v>
      </c>
      <c r="B19" s="3">
        <f>SUM(56940/44533)</f>
        <v>1.2786023847483889</v>
      </c>
      <c r="C19" s="3">
        <f>SUM(104507/119213)</f>
        <v>0.87664097036397037</v>
      </c>
    </row>
    <row r="20" spans="1:8" x14ac:dyDescent="0.25">
      <c r="A20" s="6" t="s">
        <v>10</v>
      </c>
      <c r="B20" s="7"/>
      <c r="C20" s="5"/>
    </row>
    <row r="21" spans="1:8" x14ac:dyDescent="0.25">
      <c r="A21" s="4" t="s">
        <v>9</v>
      </c>
      <c r="B21" s="47">
        <f>SUM(2372/56940)</f>
        <v>4.1657885493501932E-2</v>
      </c>
      <c r="C21" s="47">
        <f>SUM(16604/104507)</f>
        <v>0.15887930951993645</v>
      </c>
    </row>
    <row r="22" spans="1:8" x14ac:dyDescent="0.25">
      <c r="A22" s="4" t="s">
        <v>11</v>
      </c>
      <c r="B22" s="47">
        <f>SUM(2372/44533)</f>
        <v>5.3263871735566883E-2</v>
      </c>
      <c r="C22" s="47">
        <f>SUM(16604/119213)</f>
        <v>0.1392801120683147</v>
      </c>
    </row>
    <row r="23" spans="1:8" x14ac:dyDescent="0.25">
      <c r="A23" s="4" t="s">
        <v>12</v>
      </c>
      <c r="B23" s="47">
        <f>SUM(2372/8917)</f>
        <v>0.26600874733654817</v>
      </c>
      <c r="C23" s="47">
        <f>SUM(16604/18984)</f>
        <v>0.87463126843657812</v>
      </c>
    </row>
    <row r="24" spans="1:8" x14ac:dyDescent="0.25">
      <c r="A24" s="4" t="s">
        <v>13</v>
      </c>
      <c r="B24" s="47">
        <f>SUM(56940-44687)/(56940)</f>
        <v>0.21519142957499121</v>
      </c>
      <c r="C24" s="47">
        <f>SUM(104507-53121)/(104507)</f>
        <v>0.49169912063306764</v>
      </c>
    </row>
    <row r="26" spans="1:8" x14ac:dyDescent="0.25">
      <c r="A26" s="1" t="s">
        <v>17</v>
      </c>
    </row>
    <row r="27" spans="1:8" x14ac:dyDescent="0.25">
      <c r="A27" s="8"/>
      <c r="B27" s="8"/>
      <c r="C27" s="8"/>
    </row>
    <row r="28" spans="1:8" x14ac:dyDescent="0.25">
      <c r="A28" s="9" t="s">
        <v>0</v>
      </c>
      <c r="B28" s="8"/>
      <c r="C28" s="8"/>
    </row>
    <row r="29" spans="1:8" x14ac:dyDescent="0.25">
      <c r="A29" s="46" t="s">
        <v>123</v>
      </c>
      <c r="B29" s="46"/>
      <c r="C29" s="46"/>
      <c r="D29" s="46"/>
      <c r="E29" s="46"/>
      <c r="F29" s="46"/>
      <c r="G29" s="46"/>
      <c r="H29" s="46"/>
    </row>
    <row r="30" spans="1:8" x14ac:dyDescent="0.25">
      <c r="A30" s="45" t="s">
        <v>122</v>
      </c>
      <c r="B30" s="8"/>
      <c r="C30" s="8"/>
    </row>
    <row r="31" spans="1:8" x14ac:dyDescent="0.25">
      <c r="A31" s="49" t="s">
        <v>126</v>
      </c>
      <c r="B31" s="49"/>
      <c r="C31" s="49"/>
    </row>
    <row r="32" spans="1:8" x14ac:dyDescent="0.25">
      <c r="A32" s="9" t="s">
        <v>3</v>
      </c>
      <c r="B32" s="8"/>
      <c r="C32" s="8"/>
    </row>
    <row r="33" spans="1:21" x14ac:dyDescent="0.25">
      <c r="A33" s="45" t="s">
        <v>128</v>
      </c>
      <c r="B33" s="8"/>
      <c r="C33" s="8"/>
    </row>
    <row r="34" spans="1:21" x14ac:dyDescent="0.25">
      <c r="A34" s="52" t="s">
        <v>129</v>
      </c>
      <c r="B34" s="8"/>
      <c r="C34" s="8"/>
    </row>
    <row r="35" spans="1:21" x14ac:dyDescent="0.25">
      <c r="A35" s="9" t="s">
        <v>5</v>
      </c>
      <c r="B35" s="8"/>
      <c r="C35" s="8"/>
    </row>
    <row r="36" spans="1:21" x14ac:dyDescent="0.25">
      <c r="A36" s="50" t="s">
        <v>125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</row>
    <row r="37" spans="1:21" ht="15.75" x14ac:dyDescent="0.25">
      <c r="A37" s="51" t="s">
        <v>124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21" ht="15.75" x14ac:dyDescent="0.25">
      <c r="A38" s="48" t="s">
        <v>127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</row>
    <row r="39" spans="1:21" x14ac:dyDescent="0.25">
      <c r="A39" s="9" t="s">
        <v>10</v>
      </c>
      <c r="B39" s="8"/>
      <c r="C39" s="8"/>
    </row>
    <row r="40" spans="1:21" x14ac:dyDescent="0.25">
      <c r="A40" s="8" t="s">
        <v>130</v>
      </c>
      <c r="B40" s="8"/>
      <c r="C40" s="8"/>
    </row>
    <row r="41" spans="1:21" x14ac:dyDescent="0.25">
      <c r="A41" s="45" t="s">
        <v>131</v>
      </c>
      <c r="B41" s="8"/>
      <c r="C41" s="8"/>
    </row>
    <row r="42" spans="1:21" x14ac:dyDescent="0.25">
      <c r="A42" s="45" t="s">
        <v>132</v>
      </c>
      <c r="B42" s="8"/>
      <c r="C42" s="8"/>
    </row>
    <row r="43" spans="1:21" x14ac:dyDescent="0.25">
      <c r="A43" t="s">
        <v>133</v>
      </c>
    </row>
  </sheetData>
  <mergeCells count="4">
    <mergeCell ref="A36:U36"/>
    <mergeCell ref="A37:P37"/>
    <mergeCell ref="A8:G8"/>
    <mergeCell ref="A31:C3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T92"/>
  <sheetViews>
    <sheetView topLeftCell="A38" workbookViewId="0">
      <selection activeCell="C36" sqref="C36"/>
    </sheetView>
  </sheetViews>
  <sheetFormatPr defaultRowHeight="11.25" x14ac:dyDescent="0.2"/>
  <cols>
    <col min="1" max="1" width="45.85546875" style="10" customWidth="1"/>
    <col min="2" max="3" width="14.85546875" style="10" customWidth="1"/>
    <col min="4" max="16384" width="9.140625" style="10"/>
  </cols>
  <sheetData>
    <row r="1" spans="1:254" ht="15.75" x14ac:dyDescent="0.2">
      <c r="A1" s="27" t="s">
        <v>73</v>
      </c>
    </row>
    <row r="2" spans="1:254" x14ac:dyDescent="0.2">
      <c r="A2" s="36" t="s">
        <v>72</v>
      </c>
      <c r="B2" s="36"/>
      <c r="C2" s="36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/>
    </row>
    <row r="3" spans="1:254" ht="22.5" x14ac:dyDescent="0.2">
      <c r="A3" s="32" t="s">
        <v>71</v>
      </c>
      <c r="B3" s="33" t="s">
        <v>121</v>
      </c>
      <c r="C3" s="33">
        <v>41274</v>
      </c>
    </row>
    <row r="4" spans="1:254" x14ac:dyDescent="0.2">
      <c r="A4" s="34" t="s">
        <v>70</v>
      </c>
      <c r="B4" s="35" t="s">
        <v>69</v>
      </c>
      <c r="C4" s="35" t="s">
        <v>69</v>
      </c>
    </row>
    <row r="5" spans="1:254" x14ac:dyDescent="0.2">
      <c r="A5" s="37" t="s">
        <v>68</v>
      </c>
      <c r="B5" s="38"/>
      <c r="C5" s="38"/>
    </row>
    <row r="6" spans="1:254" x14ac:dyDescent="0.2">
      <c r="A6" s="38" t="s">
        <v>67</v>
      </c>
      <c r="B6" s="39">
        <v>11922</v>
      </c>
      <c r="C6" s="39">
        <v>10412</v>
      </c>
    </row>
    <row r="7" spans="1:254" x14ac:dyDescent="0.2">
      <c r="A7" s="38" t="s">
        <v>66</v>
      </c>
      <c r="B7" s="39" t="s">
        <v>26</v>
      </c>
      <c r="C7" s="39">
        <v>717</v>
      </c>
    </row>
    <row r="8" spans="1:254" x14ac:dyDescent="0.2">
      <c r="A8" s="38" t="s">
        <v>65</v>
      </c>
      <c r="B8" s="39">
        <v>50</v>
      </c>
      <c r="C8" s="39">
        <v>47</v>
      </c>
    </row>
    <row r="9" spans="1:254" x14ac:dyDescent="0.2">
      <c r="A9" s="37" t="s">
        <v>64</v>
      </c>
      <c r="B9" s="40">
        <v>11972</v>
      </c>
      <c r="C9" s="40">
        <v>11176</v>
      </c>
    </row>
    <row r="10" spans="1:254" x14ac:dyDescent="0.2">
      <c r="A10" s="38"/>
      <c r="B10" s="38"/>
      <c r="C10" s="38"/>
    </row>
    <row r="11" spans="1:254" x14ac:dyDescent="0.2">
      <c r="A11" s="38" t="s">
        <v>63</v>
      </c>
      <c r="B11" s="39">
        <v>11179</v>
      </c>
      <c r="C11" s="39">
        <v>10667</v>
      </c>
    </row>
    <row r="12" spans="1:254" x14ac:dyDescent="0.2">
      <c r="A12" s="38" t="s">
        <v>62</v>
      </c>
      <c r="B12" s="39">
        <v>1481</v>
      </c>
      <c r="C12" s="39">
        <v>1873</v>
      </c>
    </row>
    <row r="13" spans="1:254" x14ac:dyDescent="0.2">
      <c r="A13" s="37" t="s">
        <v>61</v>
      </c>
      <c r="B13" s="40">
        <v>12660</v>
      </c>
      <c r="C13" s="40">
        <v>12540</v>
      </c>
    </row>
    <row r="14" spans="1:254" x14ac:dyDescent="0.2">
      <c r="A14" s="38"/>
      <c r="B14" s="38"/>
      <c r="C14" s="38"/>
    </row>
    <row r="15" spans="1:254" x14ac:dyDescent="0.2">
      <c r="A15" s="38" t="s">
        <v>60</v>
      </c>
      <c r="B15" s="39">
        <v>2595</v>
      </c>
      <c r="C15" s="39">
        <v>2287</v>
      </c>
    </row>
    <row r="16" spans="1:254" x14ac:dyDescent="0.2">
      <c r="A16" s="38" t="s">
        <v>59</v>
      </c>
      <c r="B16" s="39">
        <v>4703</v>
      </c>
      <c r="C16" s="39">
        <v>3691</v>
      </c>
    </row>
    <row r="17" spans="1:3" x14ac:dyDescent="0.2">
      <c r="A17" s="38" t="s">
        <v>58</v>
      </c>
      <c r="B17" s="39">
        <v>16901</v>
      </c>
      <c r="C17" s="39">
        <v>18038</v>
      </c>
    </row>
    <row r="18" spans="1:3" x14ac:dyDescent="0.2">
      <c r="A18" s="38" t="s">
        <v>57</v>
      </c>
      <c r="B18" s="39">
        <v>1601</v>
      </c>
      <c r="C18" s="39">
        <v>1415</v>
      </c>
    </row>
    <row r="19" spans="1:3" x14ac:dyDescent="0.2">
      <c r="A19" s="38" t="s">
        <v>56</v>
      </c>
      <c r="B19" s="39">
        <v>496</v>
      </c>
      <c r="C19" s="39">
        <v>286</v>
      </c>
    </row>
    <row r="20" spans="1:3" x14ac:dyDescent="0.2">
      <c r="A20" s="37" t="s">
        <v>55</v>
      </c>
      <c r="B20" s="40">
        <v>50928</v>
      </c>
      <c r="C20" s="40">
        <v>49433</v>
      </c>
    </row>
    <row r="21" spans="1:3" x14ac:dyDescent="0.2">
      <c r="A21" s="38"/>
      <c r="B21" s="38"/>
      <c r="C21" s="38"/>
    </row>
    <row r="22" spans="1:3" x14ac:dyDescent="0.2">
      <c r="A22" s="38" t="s">
        <v>54</v>
      </c>
      <c r="B22" s="39">
        <v>40124</v>
      </c>
      <c r="C22" s="39">
        <v>40501</v>
      </c>
    </row>
    <row r="23" spans="1:3" x14ac:dyDescent="0.2">
      <c r="A23" s="38" t="s">
        <v>53</v>
      </c>
      <c r="B23" s="39">
        <v>-26241</v>
      </c>
      <c r="C23" s="39">
        <v>-26505</v>
      </c>
    </row>
    <row r="24" spans="1:3" x14ac:dyDescent="0.2">
      <c r="A24" s="37" t="s">
        <v>52</v>
      </c>
      <c r="B24" s="40">
        <v>13883</v>
      </c>
      <c r="C24" s="40">
        <v>13996</v>
      </c>
    </row>
    <row r="25" spans="1:3" x14ac:dyDescent="0.2">
      <c r="A25" s="38"/>
      <c r="B25" s="38"/>
      <c r="C25" s="38"/>
    </row>
    <row r="26" spans="1:3" x14ac:dyDescent="0.2">
      <c r="A26" s="38" t="s">
        <v>51</v>
      </c>
      <c r="B26" s="39">
        <v>990</v>
      </c>
      <c r="C26" s="39">
        <v>903</v>
      </c>
    </row>
    <row r="27" spans="1:3" x14ac:dyDescent="0.2">
      <c r="A27" s="38" t="s">
        <v>50</v>
      </c>
      <c r="B27" s="39">
        <v>26213</v>
      </c>
      <c r="C27" s="39">
        <v>29247</v>
      </c>
    </row>
    <row r="28" spans="1:3" x14ac:dyDescent="0.2">
      <c r="A28" s="38" t="s">
        <v>49</v>
      </c>
      <c r="B28" s="39">
        <v>3392</v>
      </c>
      <c r="C28" s="39">
        <v>3787</v>
      </c>
    </row>
    <row r="29" spans="1:3" x14ac:dyDescent="0.2">
      <c r="A29" s="38" t="s">
        <v>48</v>
      </c>
      <c r="B29" s="39">
        <v>10776</v>
      </c>
      <c r="C29" s="39">
        <v>12812</v>
      </c>
    </row>
    <row r="30" spans="1:3" x14ac:dyDescent="0.2">
      <c r="A30" s="38" t="s">
        <v>47</v>
      </c>
      <c r="B30" s="39">
        <v>3503</v>
      </c>
      <c r="C30" s="39">
        <v>3973</v>
      </c>
    </row>
    <row r="31" spans="1:3" x14ac:dyDescent="0.2">
      <c r="A31" s="38" t="s">
        <v>46</v>
      </c>
      <c r="B31" s="39">
        <v>1784</v>
      </c>
      <c r="C31" s="39">
        <v>1629</v>
      </c>
    </row>
    <row r="32" spans="1:3" x14ac:dyDescent="0.2">
      <c r="A32" s="38" t="s">
        <v>45</v>
      </c>
      <c r="B32" s="39">
        <v>4964</v>
      </c>
      <c r="C32" s="39">
        <v>3433</v>
      </c>
    </row>
    <row r="33" spans="1:3" x14ac:dyDescent="0.2">
      <c r="A33" s="37" t="s">
        <v>44</v>
      </c>
      <c r="B33" s="41">
        <v>116433</v>
      </c>
      <c r="C33" s="41">
        <v>119213</v>
      </c>
    </row>
    <row r="34" spans="1:3" x14ac:dyDescent="0.2">
      <c r="A34" s="38"/>
      <c r="B34" s="38"/>
      <c r="C34" s="38"/>
    </row>
    <row r="35" spans="1:3" x14ac:dyDescent="0.2">
      <c r="A35" s="37" t="s">
        <v>43</v>
      </c>
      <c r="B35" s="38"/>
      <c r="C35" s="38"/>
    </row>
    <row r="36" spans="1:3" x14ac:dyDescent="0.2">
      <c r="A36" s="38" t="s">
        <v>42</v>
      </c>
      <c r="B36" s="39">
        <v>8517</v>
      </c>
      <c r="C36" s="39">
        <v>7952</v>
      </c>
    </row>
    <row r="37" spans="1:3" x14ac:dyDescent="0.2">
      <c r="A37" s="38" t="s">
        <v>41</v>
      </c>
      <c r="B37" s="39">
        <v>8916</v>
      </c>
      <c r="C37" s="39">
        <v>8823</v>
      </c>
    </row>
    <row r="38" spans="1:3" x14ac:dyDescent="0.2">
      <c r="A38" s="38" t="s">
        <v>40</v>
      </c>
      <c r="B38" s="39">
        <v>4157</v>
      </c>
      <c r="C38" s="39">
        <v>3588</v>
      </c>
    </row>
    <row r="39" spans="1:3" x14ac:dyDescent="0.2">
      <c r="A39" s="38" t="s">
        <v>39</v>
      </c>
      <c r="B39" s="39">
        <v>4306</v>
      </c>
      <c r="C39" s="39">
        <v>5593</v>
      </c>
    </row>
    <row r="40" spans="1:3" x14ac:dyDescent="0.2">
      <c r="A40" s="38" t="s">
        <v>38</v>
      </c>
      <c r="B40" s="39">
        <v>3313</v>
      </c>
      <c r="C40" s="39">
        <v>4948</v>
      </c>
    </row>
    <row r="41" spans="1:3" x14ac:dyDescent="0.2">
      <c r="A41" s="38" t="s">
        <v>37</v>
      </c>
      <c r="B41" s="39">
        <v>12498</v>
      </c>
      <c r="C41" s="39">
        <v>12241</v>
      </c>
    </row>
    <row r="42" spans="1:3" x14ac:dyDescent="0.2">
      <c r="A42" s="38" t="s">
        <v>36</v>
      </c>
      <c r="B42" s="39">
        <v>417</v>
      </c>
      <c r="C42" s="39">
        <v>480</v>
      </c>
    </row>
    <row r="43" spans="1:3" x14ac:dyDescent="0.2">
      <c r="A43" s="37" t="s">
        <v>35</v>
      </c>
      <c r="B43" s="40">
        <v>42124</v>
      </c>
      <c r="C43" s="40">
        <v>43625</v>
      </c>
    </row>
    <row r="44" spans="1:3" x14ac:dyDescent="0.2">
      <c r="A44" s="38"/>
      <c r="B44" s="38"/>
      <c r="C44" s="38"/>
    </row>
    <row r="45" spans="1:3" x14ac:dyDescent="0.2">
      <c r="A45" s="38" t="s">
        <v>34</v>
      </c>
      <c r="B45" s="39">
        <v>22857</v>
      </c>
      <c r="C45" s="39">
        <v>24088</v>
      </c>
    </row>
    <row r="46" spans="1:3" x14ac:dyDescent="0.2">
      <c r="A46" s="38" t="s">
        <v>33</v>
      </c>
      <c r="B46" s="39">
        <v>3847</v>
      </c>
      <c r="C46" s="39">
        <v>4491</v>
      </c>
    </row>
    <row r="47" spans="1:3" x14ac:dyDescent="0.2">
      <c r="A47" s="38" t="s">
        <v>32</v>
      </c>
      <c r="B47" s="39">
        <v>18374</v>
      </c>
      <c r="C47" s="39">
        <v>20418</v>
      </c>
    </row>
    <row r="48" spans="1:3" x14ac:dyDescent="0.2">
      <c r="A48" s="38" t="s">
        <v>31</v>
      </c>
      <c r="B48" s="39">
        <v>549</v>
      </c>
      <c r="C48" s="39">
        <v>448</v>
      </c>
    </row>
    <row r="49" spans="1:3" x14ac:dyDescent="0.2">
      <c r="A49" s="38" t="s">
        <v>30</v>
      </c>
      <c r="B49" s="39">
        <v>8447</v>
      </c>
      <c r="C49" s="39">
        <v>7159</v>
      </c>
    </row>
    <row r="50" spans="1:3" x14ac:dyDescent="0.2">
      <c r="A50" s="37" t="s">
        <v>29</v>
      </c>
      <c r="B50" s="40">
        <v>96198</v>
      </c>
      <c r="C50" s="40">
        <v>100229</v>
      </c>
    </row>
    <row r="51" spans="1:3" x14ac:dyDescent="0.2">
      <c r="A51" s="38"/>
      <c r="B51" s="38"/>
      <c r="C51" s="38"/>
    </row>
    <row r="52" spans="1:3" x14ac:dyDescent="0.2">
      <c r="A52" s="38" t="s">
        <v>28</v>
      </c>
      <c r="B52" s="39">
        <v>48129</v>
      </c>
      <c r="C52" s="39">
        <v>50110</v>
      </c>
    </row>
    <row r="53" spans="1:3" x14ac:dyDescent="0.2">
      <c r="A53" s="38" t="s">
        <v>27</v>
      </c>
      <c r="B53" s="39" t="s">
        <v>26</v>
      </c>
      <c r="C53" s="39" t="s">
        <v>26</v>
      </c>
    </row>
    <row r="54" spans="1:3" x14ac:dyDescent="0.2">
      <c r="A54" s="38" t="s">
        <v>25</v>
      </c>
      <c r="B54" s="39">
        <v>104857</v>
      </c>
      <c r="C54" s="39">
        <v>117641</v>
      </c>
    </row>
    <row r="55" spans="1:3" x14ac:dyDescent="0.2">
      <c r="A55" s="38" t="s">
        <v>24</v>
      </c>
      <c r="B55" s="39">
        <v>-110963</v>
      </c>
      <c r="C55" s="39">
        <v>-123131</v>
      </c>
    </row>
    <row r="56" spans="1:3" x14ac:dyDescent="0.2">
      <c r="A56" s="38" t="s">
        <v>23</v>
      </c>
      <c r="B56" s="39">
        <v>-21885</v>
      </c>
      <c r="C56" s="39">
        <v>-25760</v>
      </c>
    </row>
    <row r="57" spans="1:3" x14ac:dyDescent="0.2">
      <c r="A57" s="37" t="s">
        <v>22</v>
      </c>
      <c r="B57" s="40">
        <v>20138</v>
      </c>
      <c r="C57" s="40">
        <v>18860</v>
      </c>
    </row>
    <row r="58" spans="1:3" x14ac:dyDescent="0.2">
      <c r="A58" s="38"/>
      <c r="B58" s="38"/>
      <c r="C58" s="38"/>
    </row>
    <row r="59" spans="1:3" x14ac:dyDescent="0.2">
      <c r="A59" s="38" t="s">
        <v>21</v>
      </c>
      <c r="B59" s="39">
        <v>97</v>
      </c>
      <c r="C59" s="39">
        <v>124</v>
      </c>
    </row>
    <row r="60" spans="1:3" x14ac:dyDescent="0.2">
      <c r="A60" s="38"/>
      <c r="B60" s="38"/>
      <c r="C60" s="38"/>
    </row>
    <row r="61" spans="1:3" x14ac:dyDescent="0.2">
      <c r="A61" s="37" t="s">
        <v>20</v>
      </c>
      <c r="B61" s="42">
        <v>20235</v>
      </c>
      <c r="C61" s="42">
        <v>18984</v>
      </c>
    </row>
    <row r="62" spans="1:3" x14ac:dyDescent="0.2">
      <c r="A62" s="38"/>
      <c r="B62" s="38"/>
      <c r="C62" s="38"/>
    </row>
    <row r="63" spans="1:3" x14ac:dyDescent="0.2">
      <c r="A63" s="37" t="s">
        <v>19</v>
      </c>
      <c r="B63" s="43">
        <v>116433</v>
      </c>
      <c r="C63" s="43">
        <v>119213</v>
      </c>
    </row>
    <row r="64" spans="1:3" x14ac:dyDescent="0.2">
      <c r="A64" s="14"/>
      <c r="B64" s="14"/>
    </row>
    <row r="65" spans="1:2" x14ac:dyDescent="0.2">
      <c r="A65" s="20"/>
      <c r="B65" s="14"/>
    </row>
    <row r="66" spans="1:2" x14ac:dyDescent="0.2">
      <c r="A66" s="14"/>
      <c r="B66" s="17"/>
    </row>
    <row r="67" spans="1:2" x14ac:dyDescent="0.2">
      <c r="A67" s="14"/>
      <c r="B67" s="17"/>
    </row>
    <row r="68" spans="1:2" x14ac:dyDescent="0.2">
      <c r="A68" s="14"/>
      <c r="B68" s="19"/>
    </row>
    <row r="69" spans="1:2" x14ac:dyDescent="0.2">
      <c r="A69" s="14"/>
      <c r="B69" s="17"/>
    </row>
    <row r="70" spans="1:2" x14ac:dyDescent="0.2">
      <c r="A70" s="14"/>
      <c r="B70" s="19"/>
    </row>
    <row r="71" spans="1:2" x14ac:dyDescent="0.2">
      <c r="A71" s="14"/>
      <c r="B71" s="17"/>
    </row>
    <row r="72" spans="1:2" x14ac:dyDescent="0.2">
      <c r="A72" s="14"/>
      <c r="B72" s="17"/>
    </row>
    <row r="73" spans="1:2" x14ac:dyDescent="0.2">
      <c r="A73" s="14"/>
      <c r="B73" s="17"/>
    </row>
    <row r="74" spans="1:2" x14ac:dyDescent="0.2">
      <c r="A74" s="14"/>
      <c r="B74" s="17"/>
    </row>
    <row r="75" spans="1:2" x14ac:dyDescent="0.2">
      <c r="A75" s="14"/>
      <c r="B75" s="17"/>
    </row>
    <row r="76" spans="1:2" x14ac:dyDescent="0.2">
      <c r="A76" s="14"/>
      <c r="B76" s="17"/>
    </row>
    <row r="77" spans="1:2" x14ac:dyDescent="0.2">
      <c r="A77" s="14"/>
      <c r="B77" s="15"/>
    </row>
    <row r="78" spans="1:2" x14ac:dyDescent="0.2">
      <c r="A78" s="14"/>
      <c r="B78" s="17"/>
    </row>
    <row r="79" spans="1:2" x14ac:dyDescent="0.2">
      <c r="A79" s="14"/>
      <c r="B79" s="17"/>
    </row>
    <row r="80" spans="1:2" x14ac:dyDescent="0.2">
      <c r="A80" s="14"/>
      <c r="B80" s="17"/>
    </row>
    <row r="81" spans="1:2" x14ac:dyDescent="0.2">
      <c r="A81" s="14"/>
      <c r="B81" s="17"/>
    </row>
    <row r="82" spans="1:2" x14ac:dyDescent="0.2">
      <c r="A82" s="14"/>
      <c r="B82" s="17"/>
    </row>
    <row r="83" spans="1:2" x14ac:dyDescent="0.2">
      <c r="A83" s="14"/>
      <c r="B83" s="18"/>
    </row>
    <row r="84" spans="1:2" x14ac:dyDescent="0.2">
      <c r="A84" s="14"/>
      <c r="B84" s="17"/>
    </row>
    <row r="85" spans="1:2" x14ac:dyDescent="0.2">
      <c r="A85" s="14"/>
      <c r="B85" s="17"/>
    </row>
    <row r="86" spans="1:2" x14ac:dyDescent="0.2">
      <c r="A86" s="14"/>
      <c r="B86" s="16"/>
    </row>
    <row r="87" spans="1:2" x14ac:dyDescent="0.2">
      <c r="A87" s="14"/>
      <c r="B87" s="15"/>
    </row>
    <row r="88" spans="1:2" x14ac:dyDescent="0.2">
      <c r="A88" s="14"/>
      <c r="B88" s="15"/>
    </row>
    <row r="89" spans="1:2" x14ac:dyDescent="0.2">
      <c r="A89" s="14"/>
      <c r="B89" s="14"/>
    </row>
    <row r="90" spans="1:2" x14ac:dyDescent="0.2">
      <c r="A90" s="13"/>
      <c r="B90" s="13"/>
    </row>
    <row r="91" spans="1:2" x14ac:dyDescent="0.2">
      <c r="A91" s="12"/>
    </row>
    <row r="92" spans="1:2" x14ac:dyDescent="0.2">
      <c r="A92" s="11" t="s">
        <v>18</v>
      </c>
    </row>
  </sheetData>
  <pageMargins left="0.2" right="0.2" top="0.5" bottom="0.5" header="0.5" footer="0.5"/>
  <pageSetup fitToWidth="0" fitToHeight="0" orientation="landscape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T108"/>
  <sheetViews>
    <sheetView topLeftCell="A3" workbookViewId="0">
      <selection activeCell="A3" sqref="A3"/>
    </sheetView>
  </sheetViews>
  <sheetFormatPr defaultRowHeight="11.25" x14ac:dyDescent="0.2"/>
  <cols>
    <col min="1" max="1" width="45.85546875" style="10" customWidth="1"/>
    <col min="2" max="3" width="14.85546875" style="10" customWidth="1"/>
    <col min="4" max="16384" width="9.140625" style="10"/>
  </cols>
  <sheetData>
    <row r="1" spans="1:254" ht="15.75" x14ac:dyDescent="0.2">
      <c r="A1" s="27" t="s">
        <v>112</v>
      </c>
    </row>
    <row r="2" spans="1:254" x14ac:dyDescent="0.2">
      <c r="A2" s="26" t="s">
        <v>111</v>
      </c>
      <c r="B2" s="26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/>
    </row>
    <row r="3" spans="1:254" ht="22.5" x14ac:dyDescent="0.2">
      <c r="A3" s="32" t="s">
        <v>110</v>
      </c>
      <c r="B3" s="33" t="s">
        <v>109</v>
      </c>
    </row>
    <row r="4" spans="1:254" x14ac:dyDescent="0.2">
      <c r="A4" s="34" t="s">
        <v>70</v>
      </c>
      <c r="B4" s="35" t="s">
        <v>69</v>
      </c>
    </row>
    <row r="5" spans="1:254" x14ac:dyDescent="0.2">
      <c r="A5" s="14" t="s">
        <v>108</v>
      </c>
      <c r="B5" s="17">
        <v>102467</v>
      </c>
    </row>
    <row r="6" spans="1:254" x14ac:dyDescent="0.2">
      <c r="A6" s="14" t="s">
        <v>107</v>
      </c>
      <c r="B6" s="17">
        <v>2040</v>
      </c>
    </row>
    <row r="7" spans="1:254" x14ac:dyDescent="0.2">
      <c r="A7" s="14" t="s">
        <v>106</v>
      </c>
      <c r="B7" s="17" t="s">
        <v>26</v>
      </c>
    </row>
    <row r="8" spans="1:254" x14ac:dyDescent="0.2">
      <c r="A8" s="20" t="s">
        <v>105</v>
      </c>
      <c r="B8" s="23">
        <v>104507</v>
      </c>
    </row>
    <row r="9" spans="1:254" x14ac:dyDescent="0.2">
      <c r="A9" s="14"/>
      <c r="B9" s="14"/>
    </row>
    <row r="10" spans="1:254" x14ac:dyDescent="0.2">
      <c r="A10" s="14" t="s">
        <v>104</v>
      </c>
      <c r="B10" s="17">
        <v>53121</v>
      </c>
    </row>
    <row r="11" spans="1:254" x14ac:dyDescent="0.2">
      <c r="A11" s="14" t="s">
        <v>103</v>
      </c>
      <c r="B11" s="17">
        <v>1087</v>
      </c>
    </row>
    <row r="12" spans="1:254" x14ac:dyDescent="0.2">
      <c r="A12" s="20" t="s">
        <v>102</v>
      </c>
      <c r="B12" s="23">
        <v>50299</v>
      </c>
    </row>
    <row r="13" spans="1:254" x14ac:dyDescent="0.2">
      <c r="A13" s="14"/>
      <c r="B13" s="14"/>
    </row>
    <row r="14" spans="1:254" x14ac:dyDescent="0.2">
      <c r="A14" s="14" t="s">
        <v>101</v>
      </c>
      <c r="B14" s="17">
        <v>22566</v>
      </c>
    </row>
    <row r="15" spans="1:254" x14ac:dyDescent="0.2">
      <c r="A15" s="14" t="s">
        <v>100</v>
      </c>
      <c r="B15" s="17">
        <v>-1</v>
      </c>
    </row>
    <row r="16" spans="1:254" x14ac:dyDescent="0.2">
      <c r="A16" s="14" t="s">
        <v>99</v>
      </c>
      <c r="B16" s="17">
        <v>6302</v>
      </c>
    </row>
    <row r="17" spans="1:2" x14ac:dyDescent="0.2">
      <c r="A17" s="14" t="s">
        <v>98</v>
      </c>
      <c r="B17" s="17" t="s">
        <v>26</v>
      </c>
    </row>
    <row r="18" spans="1:2" x14ac:dyDescent="0.2">
      <c r="A18" s="14" t="s">
        <v>97</v>
      </c>
      <c r="B18" s="17">
        <v>-750</v>
      </c>
    </row>
    <row r="19" spans="1:2" x14ac:dyDescent="0.2">
      <c r="A19" s="14"/>
      <c r="B19" s="14"/>
    </row>
    <row r="20" spans="1:2" x14ac:dyDescent="0.2">
      <c r="A20" s="20" t="s">
        <v>96</v>
      </c>
      <c r="B20" s="23">
        <v>28117</v>
      </c>
    </row>
    <row r="21" spans="1:2" x14ac:dyDescent="0.2">
      <c r="A21" s="14"/>
      <c r="B21" s="14"/>
    </row>
    <row r="22" spans="1:2" x14ac:dyDescent="0.2">
      <c r="A22" s="20" t="s">
        <v>95</v>
      </c>
      <c r="B22" s="29">
        <v>22182</v>
      </c>
    </row>
    <row r="23" spans="1:2" x14ac:dyDescent="0.2">
      <c r="A23" s="14"/>
      <c r="B23" s="14"/>
    </row>
    <row r="24" spans="1:2" x14ac:dyDescent="0.2">
      <c r="A24" s="14" t="s">
        <v>94</v>
      </c>
      <c r="B24" s="17">
        <v>-459</v>
      </c>
    </row>
    <row r="25" spans="1:2" x14ac:dyDescent="0.2">
      <c r="A25" s="14" t="s">
        <v>93</v>
      </c>
      <c r="B25" s="17">
        <v>109</v>
      </c>
    </row>
    <row r="26" spans="1:2" x14ac:dyDescent="0.2">
      <c r="A26" s="20" t="s">
        <v>92</v>
      </c>
      <c r="B26" s="23">
        <v>-350</v>
      </c>
    </row>
    <row r="27" spans="1:2" x14ac:dyDescent="0.2">
      <c r="A27" s="14"/>
      <c r="B27" s="14"/>
    </row>
    <row r="28" spans="1:2" x14ac:dyDescent="0.2">
      <c r="A28" s="14" t="s">
        <v>91</v>
      </c>
      <c r="B28" s="17">
        <v>169</v>
      </c>
    </row>
    <row r="29" spans="1:2" x14ac:dyDescent="0.2">
      <c r="A29" s="14" t="s">
        <v>90</v>
      </c>
      <c r="B29" s="17">
        <v>77</v>
      </c>
    </row>
    <row r="30" spans="1:2" x14ac:dyDescent="0.2">
      <c r="A30" s="20" t="s">
        <v>89</v>
      </c>
      <c r="B30" s="23">
        <v>22078</v>
      </c>
    </row>
    <row r="31" spans="1:2" x14ac:dyDescent="0.2">
      <c r="A31" s="14"/>
      <c r="B31" s="14"/>
    </row>
    <row r="32" spans="1:2" x14ac:dyDescent="0.2">
      <c r="A32" s="14" t="s">
        <v>88</v>
      </c>
      <c r="B32" s="17">
        <v>-803</v>
      </c>
    </row>
    <row r="33" spans="1:2" x14ac:dyDescent="0.2">
      <c r="A33" s="14" t="s">
        <v>87</v>
      </c>
      <c r="B33" s="17">
        <v>-36</v>
      </c>
    </row>
    <row r="34" spans="1:2" x14ac:dyDescent="0.2">
      <c r="A34" s="14" t="s">
        <v>86</v>
      </c>
      <c r="B34" s="17" t="s">
        <v>26</v>
      </c>
    </row>
    <row r="35" spans="1:2" x14ac:dyDescent="0.2">
      <c r="A35" s="14" t="s">
        <v>85</v>
      </c>
      <c r="B35" s="17">
        <v>55</v>
      </c>
    </row>
    <row r="36" spans="1:2" x14ac:dyDescent="0.2">
      <c r="A36" s="14" t="s">
        <v>84</v>
      </c>
      <c r="B36" s="17">
        <v>770</v>
      </c>
    </row>
    <row r="37" spans="1:2" x14ac:dyDescent="0.2">
      <c r="A37" s="14" t="s">
        <v>83</v>
      </c>
      <c r="B37" s="17">
        <v>-162</v>
      </c>
    </row>
    <row r="38" spans="1:2" x14ac:dyDescent="0.2">
      <c r="A38" s="14" t="s">
        <v>82</v>
      </c>
      <c r="B38" s="17" t="s">
        <v>26</v>
      </c>
    </row>
    <row r="39" spans="1:2" x14ac:dyDescent="0.2">
      <c r="A39" s="20" t="s">
        <v>81</v>
      </c>
      <c r="B39" s="23">
        <v>21902</v>
      </c>
    </row>
    <row r="40" spans="1:2" x14ac:dyDescent="0.2">
      <c r="A40" s="14"/>
      <c r="B40" s="14"/>
    </row>
    <row r="41" spans="1:2" x14ac:dyDescent="0.2">
      <c r="A41" s="14" t="s">
        <v>80</v>
      </c>
      <c r="B41" s="17">
        <v>5298</v>
      </c>
    </row>
    <row r="42" spans="1:2" x14ac:dyDescent="0.2">
      <c r="A42" s="20" t="s">
        <v>79</v>
      </c>
      <c r="B42" s="23">
        <v>16604</v>
      </c>
    </row>
    <row r="43" spans="1:2" x14ac:dyDescent="0.2">
      <c r="A43" s="14"/>
      <c r="B43" s="14"/>
    </row>
    <row r="44" spans="1:2" x14ac:dyDescent="0.2">
      <c r="A44" s="14" t="s">
        <v>78</v>
      </c>
      <c r="B44" s="17" t="s">
        <v>26</v>
      </c>
    </row>
    <row r="45" spans="1:2" x14ac:dyDescent="0.2">
      <c r="A45" s="14" t="s">
        <v>77</v>
      </c>
      <c r="B45" s="17" t="s">
        <v>26</v>
      </c>
    </row>
    <row r="46" spans="1:2" x14ac:dyDescent="0.2">
      <c r="A46" s="20" t="s">
        <v>76</v>
      </c>
      <c r="B46" s="23">
        <v>16604</v>
      </c>
    </row>
    <row r="47" spans="1:2" x14ac:dyDescent="0.2">
      <c r="A47" s="14"/>
      <c r="B47" s="14"/>
    </row>
    <row r="48" spans="1:2" x14ac:dyDescent="0.2">
      <c r="A48" s="14" t="s">
        <v>75</v>
      </c>
      <c r="B48" s="17" t="s">
        <v>26</v>
      </c>
    </row>
    <row r="49" spans="1:2" x14ac:dyDescent="0.2">
      <c r="A49" s="20" t="s">
        <v>74</v>
      </c>
      <c r="B49" s="24">
        <v>16604</v>
      </c>
    </row>
    <row r="50" spans="1:2" x14ac:dyDescent="0.2">
      <c r="A50" s="14"/>
      <c r="B50" s="14"/>
    </row>
    <row r="51" spans="1:2" x14ac:dyDescent="0.2">
      <c r="A51" s="14"/>
      <c r="B51" s="17"/>
    </row>
    <row r="52" spans="1:2" x14ac:dyDescent="0.2">
      <c r="A52" s="14"/>
      <c r="B52" s="14"/>
    </row>
    <row r="53" spans="1:2" x14ac:dyDescent="0.2">
      <c r="A53" s="20"/>
      <c r="B53" s="29"/>
    </row>
    <row r="54" spans="1:2" x14ac:dyDescent="0.2">
      <c r="A54" s="20"/>
      <c r="B54" s="29"/>
    </row>
    <row r="55" spans="1:2" x14ac:dyDescent="0.2">
      <c r="A55" s="14"/>
      <c r="B55" s="14"/>
    </row>
    <row r="56" spans="1:2" x14ac:dyDescent="0.2">
      <c r="A56" s="20"/>
      <c r="B56" s="14"/>
    </row>
    <row r="57" spans="1:2" x14ac:dyDescent="0.2">
      <c r="A57" s="14"/>
      <c r="B57" s="19"/>
    </row>
    <row r="58" spans="1:2" x14ac:dyDescent="0.2">
      <c r="A58" s="14"/>
      <c r="B58" s="31"/>
    </row>
    <row r="59" spans="1:2" x14ac:dyDescent="0.2">
      <c r="A59" s="14"/>
      <c r="B59" s="17"/>
    </row>
    <row r="60" spans="1:2" x14ac:dyDescent="0.2">
      <c r="A60" s="14"/>
      <c r="B60" s="14"/>
    </row>
    <row r="61" spans="1:2" x14ac:dyDescent="0.2">
      <c r="A61" s="14"/>
      <c r="B61" s="19"/>
    </row>
    <row r="62" spans="1:2" x14ac:dyDescent="0.2">
      <c r="A62" s="14"/>
      <c r="B62" s="31"/>
    </row>
    <row r="63" spans="1:2" x14ac:dyDescent="0.2">
      <c r="A63" s="14"/>
      <c r="B63" s="17"/>
    </row>
    <row r="64" spans="1:2" x14ac:dyDescent="0.2">
      <c r="A64" s="14"/>
      <c r="B64" s="14"/>
    </row>
    <row r="65" spans="1:2" x14ac:dyDescent="0.2">
      <c r="A65" s="14"/>
      <c r="B65" s="19"/>
    </row>
    <row r="66" spans="1:2" x14ac:dyDescent="0.2">
      <c r="A66" s="14"/>
      <c r="B66" s="31"/>
    </row>
    <row r="67" spans="1:2" x14ac:dyDescent="0.2">
      <c r="A67" s="14"/>
      <c r="B67" s="14"/>
    </row>
    <row r="68" spans="1:2" x14ac:dyDescent="0.2">
      <c r="A68" s="14"/>
      <c r="B68" s="19"/>
    </row>
    <row r="69" spans="1:2" x14ac:dyDescent="0.2">
      <c r="A69" s="14"/>
      <c r="B69" s="30"/>
    </row>
    <row r="70" spans="1:2" x14ac:dyDescent="0.2">
      <c r="A70" s="14"/>
      <c r="B70" s="14"/>
    </row>
    <row r="71" spans="1:2" x14ac:dyDescent="0.2">
      <c r="A71" s="20"/>
      <c r="B71" s="14"/>
    </row>
    <row r="72" spans="1:2" x14ac:dyDescent="0.2">
      <c r="A72" s="14"/>
      <c r="B72" s="17"/>
    </row>
    <row r="73" spans="1:2" x14ac:dyDescent="0.2">
      <c r="A73" s="14"/>
      <c r="B73" s="17"/>
    </row>
    <row r="74" spans="1:2" x14ac:dyDescent="0.2">
      <c r="A74" s="14"/>
      <c r="B74" s="17"/>
    </row>
    <row r="75" spans="1:2" x14ac:dyDescent="0.2">
      <c r="A75" s="14"/>
      <c r="B75" s="17"/>
    </row>
    <row r="76" spans="1:2" x14ac:dyDescent="0.2">
      <c r="A76" s="14"/>
      <c r="B76" s="17"/>
    </row>
    <row r="77" spans="1:2" x14ac:dyDescent="0.2">
      <c r="A77" s="14"/>
      <c r="B77" s="30"/>
    </row>
    <row r="78" spans="1:2" x14ac:dyDescent="0.2">
      <c r="A78" s="14"/>
      <c r="B78" s="17"/>
    </row>
    <row r="79" spans="1:2" x14ac:dyDescent="0.2">
      <c r="A79" s="14"/>
      <c r="B79" s="17"/>
    </row>
    <row r="80" spans="1:2" x14ac:dyDescent="0.2">
      <c r="A80" s="14"/>
      <c r="B80" s="17"/>
    </row>
    <row r="81" spans="1:2" x14ac:dyDescent="0.2">
      <c r="A81" s="14"/>
      <c r="B81" s="17"/>
    </row>
    <row r="82" spans="1:2" x14ac:dyDescent="0.2">
      <c r="A82" s="14"/>
      <c r="B82" s="17"/>
    </row>
    <row r="83" spans="1:2" x14ac:dyDescent="0.2">
      <c r="A83" s="14"/>
      <c r="B83" s="17"/>
    </row>
    <row r="84" spans="1:2" x14ac:dyDescent="0.2">
      <c r="A84" s="14"/>
      <c r="B84" s="14"/>
    </row>
    <row r="85" spans="1:2" x14ac:dyDescent="0.2">
      <c r="A85" s="14"/>
      <c r="B85" s="17"/>
    </row>
    <row r="86" spans="1:2" x14ac:dyDescent="0.2">
      <c r="A86" s="14"/>
      <c r="B86" s="17"/>
    </row>
    <row r="87" spans="1:2" x14ac:dyDescent="0.2">
      <c r="A87" s="14"/>
      <c r="B87" s="17"/>
    </row>
    <row r="88" spans="1:2" x14ac:dyDescent="0.2">
      <c r="A88" s="14"/>
      <c r="B88" s="16"/>
    </row>
    <row r="89" spans="1:2" x14ac:dyDescent="0.2">
      <c r="A89" s="14"/>
      <c r="B89" s="15"/>
    </row>
    <row r="90" spans="1:2" x14ac:dyDescent="0.2">
      <c r="A90" s="14"/>
      <c r="B90" s="15"/>
    </row>
    <row r="91" spans="1:2" x14ac:dyDescent="0.2">
      <c r="A91" s="14"/>
      <c r="B91" s="14"/>
    </row>
    <row r="92" spans="1:2" x14ac:dyDescent="0.2">
      <c r="A92" s="20"/>
      <c r="B92" s="14"/>
    </row>
    <row r="93" spans="1:2" x14ac:dyDescent="0.2">
      <c r="A93" s="14"/>
      <c r="B93" s="17"/>
    </row>
    <row r="94" spans="1:2" x14ac:dyDescent="0.2">
      <c r="A94" s="14"/>
      <c r="B94" s="17"/>
    </row>
    <row r="95" spans="1:2" x14ac:dyDescent="0.2">
      <c r="A95" s="14"/>
      <c r="B95" s="17"/>
    </row>
    <row r="96" spans="1:2" x14ac:dyDescent="0.2">
      <c r="A96" s="14"/>
      <c r="B96" s="17"/>
    </row>
    <row r="97" spans="1:2" x14ac:dyDescent="0.2">
      <c r="A97" s="14"/>
      <c r="B97" s="17"/>
    </row>
    <row r="98" spans="1:2" x14ac:dyDescent="0.2">
      <c r="A98" s="14"/>
      <c r="B98" s="17"/>
    </row>
    <row r="99" spans="1:2" x14ac:dyDescent="0.2">
      <c r="A99" s="14"/>
      <c r="B99" s="14"/>
    </row>
    <row r="100" spans="1:2" x14ac:dyDescent="0.2">
      <c r="A100" s="14"/>
      <c r="B100" s="17"/>
    </row>
    <row r="101" spans="1:2" x14ac:dyDescent="0.2">
      <c r="A101" s="14"/>
      <c r="B101" s="17"/>
    </row>
    <row r="102" spans="1:2" x14ac:dyDescent="0.2">
      <c r="A102" s="14"/>
      <c r="B102" s="17"/>
    </row>
    <row r="103" spans="1:2" x14ac:dyDescent="0.2">
      <c r="A103" s="14"/>
      <c r="B103" s="17"/>
    </row>
    <row r="104" spans="1:2" x14ac:dyDescent="0.2">
      <c r="A104" s="20"/>
      <c r="B104" s="29"/>
    </row>
    <row r="105" spans="1:2" x14ac:dyDescent="0.2">
      <c r="A105" s="14"/>
      <c r="B105" s="14"/>
    </row>
    <row r="106" spans="1:2" x14ac:dyDescent="0.2">
      <c r="A106" s="28"/>
      <c r="B106" s="13"/>
    </row>
    <row r="107" spans="1:2" x14ac:dyDescent="0.2">
      <c r="A107" s="12"/>
    </row>
    <row r="108" spans="1:2" x14ac:dyDescent="0.2">
      <c r="A108" s="11"/>
    </row>
  </sheetData>
  <pageMargins left="0.2" right="0.2" top="0.5" bottom="0.5" header="0.5" footer="0.5"/>
  <pageSetup fitToWidth="0" fitToHeight="0" orientation="landscape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P89"/>
  <sheetViews>
    <sheetView topLeftCell="A35" workbookViewId="0">
      <selection activeCell="C3" sqref="C3"/>
    </sheetView>
  </sheetViews>
  <sheetFormatPr defaultRowHeight="11.25" x14ac:dyDescent="0.2"/>
  <cols>
    <col min="1" max="1" width="45.85546875" style="10" customWidth="1"/>
    <col min="2" max="7" width="14.85546875" style="10" customWidth="1"/>
    <col min="8" max="16384" width="9.140625" style="10"/>
  </cols>
  <sheetData>
    <row r="1" spans="1:250" ht="15.75" x14ac:dyDescent="0.2">
      <c r="A1" s="27" t="s">
        <v>115</v>
      </c>
    </row>
    <row r="2" spans="1:250" x14ac:dyDescent="0.2">
      <c r="A2" s="36" t="s">
        <v>72</v>
      </c>
      <c r="B2" s="36"/>
      <c r="C2" s="3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</row>
    <row r="3" spans="1:250" ht="22.5" x14ac:dyDescent="0.2">
      <c r="A3" s="32" t="s">
        <v>71</v>
      </c>
      <c r="B3" s="33">
        <v>40571</v>
      </c>
      <c r="C3" s="33">
        <v>40942</v>
      </c>
    </row>
    <row r="4" spans="1:250" x14ac:dyDescent="0.2">
      <c r="A4" s="34" t="s">
        <v>70</v>
      </c>
      <c r="B4" s="35" t="s">
        <v>69</v>
      </c>
      <c r="C4" s="35" t="s">
        <v>69</v>
      </c>
    </row>
    <row r="5" spans="1:250" x14ac:dyDescent="0.2">
      <c r="A5" s="37" t="s">
        <v>68</v>
      </c>
      <c r="B5" s="38"/>
      <c r="C5" s="38"/>
    </row>
    <row r="6" spans="1:250" x14ac:dyDescent="0.2">
      <c r="A6" s="38" t="s">
        <v>67</v>
      </c>
      <c r="B6" s="39">
        <v>13913</v>
      </c>
      <c r="C6" s="39">
        <v>13852</v>
      </c>
    </row>
    <row r="7" spans="1:250" x14ac:dyDescent="0.2">
      <c r="A7" s="38" t="s">
        <v>66</v>
      </c>
      <c r="B7" s="39">
        <v>452</v>
      </c>
      <c r="C7" s="39">
        <v>966</v>
      </c>
    </row>
    <row r="8" spans="1:250" x14ac:dyDescent="0.2">
      <c r="A8" s="37" t="s">
        <v>64</v>
      </c>
      <c r="B8" s="40">
        <v>14365</v>
      </c>
      <c r="C8" s="40">
        <v>14818</v>
      </c>
    </row>
    <row r="9" spans="1:250" x14ac:dyDescent="0.2">
      <c r="A9" s="38"/>
      <c r="B9" s="38"/>
      <c r="C9" s="38"/>
    </row>
    <row r="10" spans="1:250" x14ac:dyDescent="0.2">
      <c r="A10" s="38" t="s">
        <v>63</v>
      </c>
      <c r="B10" s="39">
        <v>6493</v>
      </c>
      <c r="C10" s="39">
        <v>6476</v>
      </c>
    </row>
    <row r="11" spans="1:250" x14ac:dyDescent="0.2">
      <c r="A11" s="37" t="s">
        <v>61</v>
      </c>
      <c r="B11" s="40">
        <v>6493</v>
      </c>
      <c r="C11" s="40">
        <v>6476</v>
      </c>
    </row>
    <row r="12" spans="1:250" x14ac:dyDescent="0.2">
      <c r="A12" s="38"/>
      <c r="B12" s="38"/>
      <c r="C12" s="38"/>
    </row>
    <row r="13" spans="1:250" x14ac:dyDescent="0.2">
      <c r="A13" s="38" t="s">
        <v>60</v>
      </c>
      <c r="B13" s="39">
        <v>1301</v>
      </c>
      <c r="C13" s="39">
        <v>1404</v>
      </c>
    </row>
    <row r="14" spans="1:250" x14ac:dyDescent="0.2">
      <c r="A14" s="38" t="s">
        <v>59</v>
      </c>
      <c r="B14" s="39">
        <v>374</v>
      </c>
      <c r="C14" s="39">
        <v>362</v>
      </c>
    </row>
    <row r="15" spans="1:250" x14ac:dyDescent="0.2">
      <c r="A15" s="38" t="s">
        <v>58</v>
      </c>
      <c r="B15" s="39">
        <v>3643</v>
      </c>
      <c r="C15" s="39">
        <v>3327</v>
      </c>
    </row>
    <row r="16" spans="1:250" x14ac:dyDescent="0.2">
      <c r="A16" s="38" t="s">
        <v>57</v>
      </c>
      <c r="B16" s="39">
        <v>558</v>
      </c>
      <c r="C16" s="39">
        <v>682</v>
      </c>
    </row>
    <row r="17" spans="1:3" x14ac:dyDescent="0.2">
      <c r="A17" s="38" t="s">
        <v>56</v>
      </c>
      <c r="B17" s="39">
        <v>2287</v>
      </c>
      <c r="C17" s="39">
        <v>2379</v>
      </c>
    </row>
    <row r="18" spans="1:3" x14ac:dyDescent="0.2">
      <c r="A18" s="37" t="s">
        <v>55</v>
      </c>
      <c r="B18" s="40">
        <v>29021</v>
      </c>
      <c r="C18" s="40">
        <v>29448</v>
      </c>
    </row>
    <row r="19" spans="1:3" x14ac:dyDescent="0.2">
      <c r="A19" s="38"/>
      <c r="B19" s="38"/>
      <c r="C19" s="38"/>
    </row>
    <row r="20" spans="1:3" x14ac:dyDescent="0.2">
      <c r="A20" s="38" t="s">
        <v>54</v>
      </c>
      <c r="B20" s="39">
        <v>4729</v>
      </c>
      <c r="C20" s="39">
        <v>4934</v>
      </c>
    </row>
    <row r="21" spans="1:3" x14ac:dyDescent="0.2">
      <c r="A21" s="38" t="s">
        <v>53</v>
      </c>
      <c r="B21" s="39">
        <v>-2776</v>
      </c>
      <c r="C21" s="39">
        <v>-2810</v>
      </c>
    </row>
    <row r="22" spans="1:3" x14ac:dyDescent="0.2">
      <c r="A22" s="37" t="s">
        <v>52</v>
      </c>
      <c r="B22" s="40">
        <v>1953</v>
      </c>
      <c r="C22" s="40">
        <v>2124</v>
      </c>
    </row>
    <row r="23" spans="1:3" x14ac:dyDescent="0.2">
      <c r="A23" s="38"/>
      <c r="B23" s="38"/>
      <c r="C23" s="38"/>
    </row>
    <row r="24" spans="1:3" x14ac:dyDescent="0.2">
      <c r="A24" s="38" t="s">
        <v>51</v>
      </c>
      <c r="B24" s="39">
        <v>704</v>
      </c>
      <c r="C24" s="39">
        <v>3412</v>
      </c>
    </row>
    <row r="25" spans="1:3" x14ac:dyDescent="0.2">
      <c r="A25" s="38" t="s">
        <v>50</v>
      </c>
      <c r="B25" s="39">
        <v>4365</v>
      </c>
      <c r="C25" s="39">
        <v>5838</v>
      </c>
    </row>
    <row r="26" spans="1:3" x14ac:dyDescent="0.2">
      <c r="A26" s="38" t="s">
        <v>49</v>
      </c>
      <c r="B26" s="39">
        <v>1495</v>
      </c>
      <c r="C26" s="39">
        <v>1857</v>
      </c>
    </row>
    <row r="27" spans="1:3" x14ac:dyDescent="0.2">
      <c r="A27" s="38" t="s">
        <v>48</v>
      </c>
      <c r="B27" s="39">
        <v>799</v>
      </c>
      <c r="C27" s="39">
        <v>1372</v>
      </c>
    </row>
    <row r="28" spans="1:3" x14ac:dyDescent="0.2">
      <c r="A28" s="38" t="s">
        <v>47</v>
      </c>
      <c r="B28" s="39">
        <v>75</v>
      </c>
      <c r="C28" s="39" t="s">
        <v>26</v>
      </c>
    </row>
    <row r="29" spans="1:3" x14ac:dyDescent="0.2">
      <c r="A29" s="38" t="s">
        <v>45</v>
      </c>
      <c r="B29" s="39">
        <v>187</v>
      </c>
      <c r="C29" s="39">
        <v>482</v>
      </c>
    </row>
    <row r="30" spans="1:3" x14ac:dyDescent="0.2">
      <c r="A30" s="37" t="s">
        <v>44</v>
      </c>
      <c r="B30" s="41">
        <v>38599</v>
      </c>
      <c r="C30" s="41">
        <v>44533</v>
      </c>
    </row>
    <row r="31" spans="1:3" x14ac:dyDescent="0.2">
      <c r="A31" s="38"/>
      <c r="B31" s="38"/>
      <c r="C31" s="38"/>
    </row>
    <row r="32" spans="1:3" x14ac:dyDescent="0.2">
      <c r="A32" s="37" t="s">
        <v>43</v>
      </c>
      <c r="B32" s="38"/>
      <c r="C32" s="38"/>
    </row>
    <row r="33" spans="1:3" x14ac:dyDescent="0.2">
      <c r="A33" s="38" t="s">
        <v>42</v>
      </c>
      <c r="B33" s="39">
        <v>11293</v>
      </c>
      <c r="C33" s="39">
        <v>11656</v>
      </c>
    </row>
    <row r="34" spans="1:3" x14ac:dyDescent="0.2">
      <c r="A34" s="38" t="s">
        <v>41</v>
      </c>
      <c r="B34" s="39">
        <v>1550</v>
      </c>
      <c r="C34" s="39">
        <v>1604</v>
      </c>
    </row>
    <row r="35" spans="1:3" x14ac:dyDescent="0.2">
      <c r="A35" s="38" t="s">
        <v>40</v>
      </c>
      <c r="B35" s="39">
        <v>1</v>
      </c>
      <c r="C35" s="39">
        <v>1503</v>
      </c>
    </row>
    <row r="36" spans="1:3" x14ac:dyDescent="0.2">
      <c r="A36" s="38" t="s">
        <v>39</v>
      </c>
      <c r="B36" s="39">
        <v>578</v>
      </c>
      <c r="C36" s="39">
        <v>924</v>
      </c>
    </row>
    <row r="37" spans="1:3" x14ac:dyDescent="0.2">
      <c r="A37" s="38" t="s">
        <v>114</v>
      </c>
      <c r="B37" s="39">
        <v>272</v>
      </c>
      <c r="C37" s="39">
        <v>440</v>
      </c>
    </row>
    <row r="38" spans="1:3" x14ac:dyDescent="0.2">
      <c r="A38" s="38" t="s">
        <v>38</v>
      </c>
      <c r="B38" s="39">
        <v>529</v>
      </c>
      <c r="C38" s="39">
        <v>432</v>
      </c>
    </row>
    <row r="39" spans="1:3" x14ac:dyDescent="0.2">
      <c r="A39" s="38" t="s">
        <v>37</v>
      </c>
      <c r="B39" s="39">
        <v>3158</v>
      </c>
      <c r="C39" s="39">
        <v>3738</v>
      </c>
    </row>
    <row r="40" spans="1:3" x14ac:dyDescent="0.2">
      <c r="A40" s="38" t="s">
        <v>36</v>
      </c>
      <c r="B40" s="39">
        <v>2102</v>
      </c>
      <c r="C40" s="39">
        <v>1704</v>
      </c>
    </row>
    <row r="41" spans="1:3" x14ac:dyDescent="0.2">
      <c r="A41" s="37" t="s">
        <v>35</v>
      </c>
      <c r="B41" s="40">
        <v>19483</v>
      </c>
      <c r="C41" s="40">
        <v>22001</v>
      </c>
    </row>
    <row r="42" spans="1:3" x14ac:dyDescent="0.2">
      <c r="A42" s="38"/>
      <c r="B42" s="38"/>
      <c r="C42" s="38"/>
    </row>
    <row r="43" spans="1:3" x14ac:dyDescent="0.2">
      <c r="A43" s="38" t="s">
        <v>34</v>
      </c>
      <c r="B43" s="39">
        <v>4318</v>
      </c>
      <c r="C43" s="39">
        <v>5467</v>
      </c>
    </row>
    <row r="44" spans="1:3" x14ac:dyDescent="0.2">
      <c r="A44" s="38" t="s">
        <v>113</v>
      </c>
      <c r="B44" s="39">
        <v>828</v>
      </c>
      <c r="C44" s="39">
        <v>920</v>
      </c>
    </row>
    <row r="45" spans="1:3" x14ac:dyDescent="0.2">
      <c r="A45" s="38" t="s">
        <v>33</v>
      </c>
      <c r="B45" s="39">
        <v>3518</v>
      </c>
      <c r="C45" s="39">
        <v>3855</v>
      </c>
    </row>
    <row r="46" spans="1:3" x14ac:dyDescent="0.2">
      <c r="A46" s="38" t="s">
        <v>31</v>
      </c>
      <c r="B46" s="39" t="s">
        <v>26</v>
      </c>
      <c r="C46" s="39">
        <v>405</v>
      </c>
    </row>
    <row r="47" spans="1:3" x14ac:dyDescent="0.2">
      <c r="A47" s="38" t="s">
        <v>30</v>
      </c>
      <c r="B47" s="39">
        <v>2686</v>
      </c>
      <c r="C47" s="39">
        <v>2968</v>
      </c>
    </row>
    <row r="48" spans="1:3" x14ac:dyDescent="0.2">
      <c r="A48" s="37" t="s">
        <v>29</v>
      </c>
      <c r="B48" s="40">
        <v>30833</v>
      </c>
      <c r="C48" s="40">
        <v>35616</v>
      </c>
    </row>
    <row r="49" spans="1:3" x14ac:dyDescent="0.2">
      <c r="A49" s="38"/>
      <c r="B49" s="38"/>
      <c r="C49" s="38"/>
    </row>
    <row r="50" spans="1:3" x14ac:dyDescent="0.2">
      <c r="A50" s="38" t="s">
        <v>28</v>
      </c>
      <c r="B50" s="39">
        <v>11797</v>
      </c>
      <c r="C50" s="39">
        <v>12187</v>
      </c>
    </row>
    <row r="51" spans="1:3" x14ac:dyDescent="0.2">
      <c r="A51" s="38" t="s">
        <v>27</v>
      </c>
      <c r="B51" s="39" t="s">
        <v>26</v>
      </c>
      <c r="C51" s="39" t="s">
        <v>26</v>
      </c>
    </row>
    <row r="52" spans="1:3" x14ac:dyDescent="0.2">
      <c r="A52" s="38" t="s">
        <v>25</v>
      </c>
      <c r="B52" s="39">
        <v>24744</v>
      </c>
      <c r="C52" s="39">
        <v>28236</v>
      </c>
    </row>
    <row r="53" spans="1:3" x14ac:dyDescent="0.2">
      <c r="A53" s="38" t="s">
        <v>24</v>
      </c>
      <c r="B53" s="39">
        <v>-28704</v>
      </c>
      <c r="C53" s="39">
        <v>-31445</v>
      </c>
    </row>
    <row r="54" spans="1:3" x14ac:dyDescent="0.2">
      <c r="A54" s="38" t="s">
        <v>23</v>
      </c>
      <c r="B54" s="39">
        <v>-71</v>
      </c>
      <c r="C54" s="39">
        <v>-61</v>
      </c>
    </row>
    <row r="55" spans="1:3" x14ac:dyDescent="0.2">
      <c r="A55" s="37" t="s">
        <v>22</v>
      </c>
      <c r="B55" s="40">
        <v>7766</v>
      </c>
      <c r="C55" s="40">
        <v>8917</v>
      </c>
    </row>
    <row r="56" spans="1:3" x14ac:dyDescent="0.2">
      <c r="A56" s="38"/>
      <c r="B56" s="38"/>
      <c r="C56" s="38"/>
    </row>
    <row r="57" spans="1:3" x14ac:dyDescent="0.2">
      <c r="A57" s="37" t="s">
        <v>20</v>
      </c>
      <c r="B57" s="42">
        <v>7766</v>
      </c>
      <c r="C57" s="42">
        <v>8917</v>
      </c>
    </row>
    <row r="58" spans="1:3" x14ac:dyDescent="0.2">
      <c r="A58" s="38"/>
      <c r="B58" s="38"/>
      <c r="C58" s="38"/>
    </row>
    <row r="59" spans="1:3" x14ac:dyDescent="0.2">
      <c r="A59" s="37" t="s">
        <v>19</v>
      </c>
      <c r="B59" s="43">
        <v>38599</v>
      </c>
      <c r="C59" s="43">
        <v>44533</v>
      </c>
    </row>
    <row r="60" spans="1:3" x14ac:dyDescent="0.2">
      <c r="A60" s="20" t="s">
        <v>20</v>
      </c>
      <c r="B60" s="22">
        <v>10701</v>
      </c>
    </row>
    <row r="61" spans="1:3" x14ac:dyDescent="0.2">
      <c r="A61" s="14"/>
      <c r="B61" s="14"/>
    </row>
    <row r="62" spans="1:3" x14ac:dyDescent="0.2">
      <c r="A62" s="20" t="s">
        <v>19</v>
      </c>
      <c r="B62" s="21">
        <v>47540</v>
      </c>
    </row>
    <row r="63" spans="1:3" x14ac:dyDescent="0.2">
      <c r="A63" s="14"/>
      <c r="B63" s="14"/>
    </row>
    <row r="64" spans="1:3" x14ac:dyDescent="0.2">
      <c r="A64" s="20"/>
      <c r="B64" s="14"/>
    </row>
    <row r="65" spans="1:2" x14ac:dyDescent="0.2">
      <c r="A65" s="14"/>
      <c r="B65" s="17"/>
    </row>
    <row r="66" spans="1:2" x14ac:dyDescent="0.2">
      <c r="A66" s="14"/>
      <c r="B66" s="17"/>
    </row>
    <row r="67" spans="1:2" x14ac:dyDescent="0.2">
      <c r="A67" s="14"/>
      <c r="B67" s="19"/>
    </row>
    <row r="68" spans="1:2" x14ac:dyDescent="0.2">
      <c r="A68" s="14"/>
      <c r="B68" s="17"/>
    </row>
    <row r="69" spans="1:2" x14ac:dyDescent="0.2">
      <c r="A69" s="14"/>
      <c r="B69" s="19"/>
    </row>
    <row r="70" spans="1:2" x14ac:dyDescent="0.2">
      <c r="A70" s="14"/>
      <c r="B70" s="17"/>
    </row>
    <row r="71" spans="1:2" x14ac:dyDescent="0.2">
      <c r="A71" s="14"/>
      <c r="B71" s="17"/>
    </row>
    <row r="72" spans="1:2" x14ac:dyDescent="0.2">
      <c r="A72" s="14"/>
      <c r="B72" s="17"/>
    </row>
    <row r="73" spans="1:2" x14ac:dyDescent="0.2">
      <c r="A73" s="14"/>
      <c r="B73" s="17"/>
    </row>
    <row r="74" spans="1:2" x14ac:dyDescent="0.2">
      <c r="A74" s="14"/>
      <c r="B74" s="15"/>
    </row>
    <row r="75" spans="1:2" x14ac:dyDescent="0.2">
      <c r="A75" s="14"/>
      <c r="B75" s="17"/>
    </row>
    <row r="76" spans="1:2" x14ac:dyDescent="0.2">
      <c r="A76" s="14"/>
      <c r="B76" s="17"/>
    </row>
    <row r="77" spans="1:2" x14ac:dyDescent="0.2">
      <c r="A77" s="14"/>
      <c r="B77" s="17"/>
    </row>
    <row r="78" spans="1:2" x14ac:dyDescent="0.2">
      <c r="A78" s="14"/>
      <c r="B78" s="17"/>
    </row>
    <row r="79" spans="1:2" x14ac:dyDescent="0.2">
      <c r="A79" s="14"/>
      <c r="B79" s="17"/>
    </row>
    <row r="80" spans="1:2" x14ac:dyDescent="0.2">
      <c r="A80" s="14"/>
      <c r="B80" s="18"/>
    </row>
    <row r="81" spans="1:2" x14ac:dyDescent="0.2">
      <c r="A81" s="14"/>
      <c r="B81" s="17"/>
    </row>
    <row r="82" spans="1:2" x14ac:dyDescent="0.2">
      <c r="A82" s="14"/>
      <c r="B82" s="17"/>
    </row>
    <row r="83" spans="1:2" x14ac:dyDescent="0.2">
      <c r="A83" s="14"/>
      <c r="B83" s="16"/>
    </row>
    <row r="84" spans="1:2" x14ac:dyDescent="0.2">
      <c r="A84" s="14"/>
      <c r="B84" s="15"/>
    </row>
    <row r="85" spans="1:2" x14ac:dyDescent="0.2">
      <c r="A85" s="14"/>
      <c r="B85" s="15"/>
    </row>
    <row r="86" spans="1:2" x14ac:dyDescent="0.2">
      <c r="A86" s="14"/>
      <c r="B86" s="14"/>
    </row>
    <row r="87" spans="1:2" x14ac:dyDescent="0.2">
      <c r="A87" s="13"/>
      <c r="B87" s="13"/>
    </row>
    <row r="88" spans="1:2" x14ac:dyDescent="0.2">
      <c r="A88" s="12"/>
    </row>
    <row r="89" spans="1:2" x14ac:dyDescent="0.2">
      <c r="A89" s="11" t="s">
        <v>18</v>
      </c>
    </row>
  </sheetData>
  <pageMargins left="0.2" right="0.2" top="0.5" bottom="0.5" header="0.5" footer="0.5"/>
  <pageSetup fitToWidth="0" fitToHeight="0" orientation="landscape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P100"/>
  <sheetViews>
    <sheetView topLeftCell="A3" workbookViewId="0">
      <selection activeCell="A4" sqref="A4"/>
    </sheetView>
  </sheetViews>
  <sheetFormatPr defaultRowHeight="11.25" x14ac:dyDescent="0.2"/>
  <cols>
    <col min="1" max="1" width="45.85546875" style="10" customWidth="1"/>
    <col min="2" max="7" width="14.85546875" style="10" customWidth="1"/>
    <col min="8" max="16384" width="9.140625" style="10"/>
  </cols>
  <sheetData>
    <row r="1" spans="1:250" ht="15.75" x14ac:dyDescent="0.2">
      <c r="A1" s="27" t="s">
        <v>118</v>
      </c>
    </row>
    <row r="2" spans="1:250" x14ac:dyDescent="0.2">
      <c r="A2" s="26" t="s">
        <v>111</v>
      </c>
      <c r="B2" s="26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</row>
    <row r="3" spans="1:250" ht="22.5" x14ac:dyDescent="0.2">
      <c r="A3" s="32" t="s">
        <v>110</v>
      </c>
      <c r="B3" s="33" t="s">
        <v>117</v>
      </c>
    </row>
    <row r="4" spans="1:250" x14ac:dyDescent="0.2">
      <c r="A4" s="34" t="s">
        <v>70</v>
      </c>
      <c r="B4" s="35" t="s">
        <v>69</v>
      </c>
    </row>
    <row r="5" spans="1:250" x14ac:dyDescent="0.2">
      <c r="A5" s="20" t="s">
        <v>116</v>
      </c>
      <c r="B5" s="14"/>
    </row>
    <row r="6" spans="1:250" x14ac:dyDescent="0.2">
      <c r="A6" s="14" t="s">
        <v>108</v>
      </c>
      <c r="B6" s="17">
        <v>56940</v>
      </c>
    </row>
    <row r="7" spans="1:250" x14ac:dyDescent="0.2">
      <c r="A7" s="14" t="s">
        <v>106</v>
      </c>
      <c r="B7" s="17" t="s">
        <v>26</v>
      </c>
    </row>
    <row r="8" spans="1:250" x14ac:dyDescent="0.2">
      <c r="A8" s="20" t="s">
        <v>105</v>
      </c>
      <c r="B8" s="23">
        <v>56940</v>
      </c>
    </row>
    <row r="9" spans="1:250" x14ac:dyDescent="0.2">
      <c r="A9" s="14"/>
      <c r="B9" s="14"/>
    </row>
    <row r="10" spans="1:250" x14ac:dyDescent="0.2">
      <c r="A10" s="14" t="s">
        <v>104</v>
      </c>
      <c r="B10" s="17">
        <v>44687</v>
      </c>
    </row>
    <row r="11" spans="1:250" x14ac:dyDescent="0.2">
      <c r="A11" s="20" t="s">
        <v>102</v>
      </c>
      <c r="B11" s="23">
        <v>12253</v>
      </c>
    </row>
    <row r="12" spans="1:250" x14ac:dyDescent="0.2">
      <c r="A12" s="14"/>
      <c r="B12" s="14"/>
    </row>
    <row r="13" spans="1:250" x14ac:dyDescent="0.2">
      <c r="A13" s="14" t="s">
        <v>101</v>
      </c>
      <c r="B13" s="17">
        <v>8102</v>
      </c>
    </row>
    <row r="14" spans="1:250" x14ac:dyDescent="0.2">
      <c r="A14" s="14" t="s">
        <v>99</v>
      </c>
      <c r="B14" s="17">
        <v>1072</v>
      </c>
    </row>
    <row r="15" spans="1:250" x14ac:dyDescent="0.2">
      <c r="A15" s="14" t="s">
        <v>98</v>
      </c>
      <c r="B15" s="17" t="s">
        <v>26</v>
      </c>
    </row>
    <row r="16" spans="1:250" x14ac:dyDescent="0.2">
      <c r="A16" s="14" t="s">
        <v>97</v>
      </c>
      <c r="B16" s="17" t="s">
        <v>26</v>
      </c>
    </row>
    <row r="17" spans="1:2" x14ac:dyDescent="0.2">
      <c r="A17" s="14"/>
      <c r="B17" s="14"/>
    </row>
    <row r="18" spans="1:2" x14ac:dyDescent="0.2">
      <c r="A18" s="20" t="s">
        <v>96</v>
      </c>
      <c r="B18" s="23">
        <v>9174</v>
      </c>
    </row>
    <row r="19" spans="1:2" x14ac:dyDescent="0.2">
      <c r="A19" s="14"/>
      <c r="B19" s="14"/>
    </row>
    <row r="20" spans="1:2" x14ac:dyDescent="0.2">
      <c r="A20" s="20" t="s">
        <v>95</v>
      </c>
      <c r="B20" s="29">
        <v>3079</v>
      </c>
    </row>
    <row r="21" spans="1:2" x14ac:dyDescent="0.2">
      <c r="A21" s="14"/>
      <c r="B21" s="14"/>
    </row>
    <row r="22" spans="1:2" x14ac:dyDescent="0.2">
      <c r="A22" s="14" t="s">
        <v>94</v>
      </c>
      <c r="B22" s="17">
        <v>-270</v>
      </c>
    </row>
    <row r="23" spans="1:2" x14ac:dyDescent="0.2">
      <c r="A23" s="14" t="s">
        <v>93</v>
      </c>
      <c r="B23" s="17">
        <v>100</v>
      </c>
    </row>
    <row r="24" spans="1:2" x14ac:dyDescent="0.2">
      <c r="A24" s="20" t="s">
        <v>92</v>
      </c>
      <c r="B24" s="23">
        <v>-170</v>
      </c>
    </row>
    <row r="25" spans="1:2" x14ac:dyDescent="0.2">
      <c r="A25" s="14"/>
      <c r="B25" s="14"/>
    </row>
    <row r="26" spans="1:2" x14ac:dyDescent="0.2">
      <c r="A26" s="14" t="s">
        <v>91</v>
      </c>
      <c r="B26" s="17">
        <v>-18</v>
      </c>
    </row>
    <row r="27" spans="1:2" x14ac:dyDescent="0.2">
      <c r="A27" s="14" t="s">
        <v>90</v>
      </c>
      <c r="B27" s="17">
        <v>-18</v>
      </c>
    </row>
    <row r="28" spans="1:2" x14ac:dyDescent="0.2">
      <c r="A28" s="20" t="s">
        <v>89</v>
      </c>
      <c r="B28" s="23">
        <v>2873</v>
      </c>
    </row>
    <row r="29" spans="1:2" x14ac:dyDescent="0.2">
      <c r="A29" s="14"/>
      <c r="B29" s="14"/>
    </row>
    <row r="30" spans="1:2" x14ac:dyDescent="0.2">
      <c r="A30" s="14" t="s">
        <v>88</v>
      </c>
      <c r="B30" s="17">
        <v>-67</v>
      </c>
    </row>
    <row r="31" spans="1:2" x14ac:dyDescent="0.2">
      <c r="A31" s="14" t="s">
        <v>87</v>
      </c>
      <c r="B31" s="17" t="s">
        <v>26</v>
      </c>
    </row>
    <row r="32" spans="1:2" x14ac:dyDescent="0.2">
      <c r="A32" s="14" t="s">
        <v>86</v>
      </c>
      <c r="B32" s="17" t="s">
        <v>26</v>
      </c>
    </row>
    <row r="33" spans="1:2" x14ac:dyDescent="0.2">
      <c r="A33" s="14" t="s">
        <v>85</v>
      </c>
      <c r="B33" s="17">
        <v>35</v>
      </c>
    </row>
    <row r="34" spans="1:2" x14ac:dyDescent="0.2">
      <c r="A34" s="14" t="s">
        <v>82</v>
      </c>
      <c r="B34" s="17" t="s">
        <v>26</v>
      </c>
    </row>
    <row r="35" spans="1:2" x14ac:dyDescent="0.2">
      <c r="A35" s="20" t="s">
        <v>81</v>
      </c>
      <c r="B35" s="23">
        <v>2841</v>
      </c>
    </row>
    <row r="36" spans="1:2" x14ac:dyDescent="0.2">
      <c r="A36" s="14"/>
      <c r="B36" s="14"/>
    </row>
    <row r="37" spans="1:2" x14ac:dyDescent="0.2">
      <c r="A37" s="14" t="s">
        <v>80</v>
      </c>
      <c r="B37" s="17">
        <v>469</v>
      </c>
    </row>
    <row r="38" spans="1:2" x14ac:dyDescent="0.2">
      <c r="A38" s="20" t="s">
        <v>79</v>
      </c>
      <c r="B38" s="23">
        <v>2372</v>
      </c>
    </row>
    <row r="39" spans="1:2" x14ac:dyDescent="0.2">
      <c r="A39" s="14"/>
      <c r="B39" s="14"/>
    </row>
    <row r="40" spans="1:2" x14ac:dyDescent="0.2">
      <c r="A40" s="14" t="s">
        <v>78</v>
      </c>
      <c r="B40" s="17" t="s">
        <v>26</v>
      </c>
    </row>
    <row r="41" spans="1:2" x14ac:dyDescent="0.2">
      <c r="A41" s="14" t="s">
        <v>77</v>
      </c>
      <c r="B41" s="17" t="s">
        <v>26</v>
      </c>
    </row>
    <row r="42" spans="1:2" x14ac:dyDescent="0.2">
      <c r="A42" s="20" t="s">
        <v>76</v>
      </c>
      <c r="B42" s="23">
        <v>2372</v>
      </c>
    </row>
    <row r="43" spans="1:2" x14ac:dyDescent="0.2">
      <c r="A43" s="14"/>
      <c r="B43" s="14"/>
    </row>
    <row r="44" spans="1:2" x14ac:dyDescent="0.2">
      <c r="A44" s="14" t="s">
        <v>75</v>
      </c>
      <c r="B44" s="17" t="s">
        <v>26</v>
      </c>
    </row>
    <row r="45" spans="1:2" x14ac:dyDescent="0.2">
      <c r="A45" s="20" t="s">
        <v>74</v>
      </c>
      <c r="B45" s="24">
        <v>2372</v>
      </c>
    </row>
    <row r="46" spans="1:2" x14ac:dyDescent="0.2">
      <c r="A46" s="14"/>
      <c r="B46" s="14"/>
    </row>
    <row r="47" spans="1:2" x14ac:dyDescent="0.2">
      <c r="A47" s="14"/>
      <c r="B47" s="17"/>
    </row>
    <row r="48" spans="1:2" x14ac:dyDescent="0.2">
      <c r="A48" s="14"/>
      <c r="B48" s="14"/>
    </row>
    <row r="49" spans="1:2" x14ac:dyDescent="0.2">
      <c r="A49" s="20"/>
      <c r="B49" s="29"/>
    </row>
    <row r="50" spans="1:2" x14ac:dyDescent="0.2">
      <c r="A50" s="20"/>
      <c r="B50" s="29"/>
    </row>
    <row r="51" spans="1:2" x14ac:dyDescent="0.2">
      <c r="A51" s="14"/>
      <c r="B51" s="14"/>
    </row>
    <row r="52" spans="1:2" x14ac:dyDescent="0.2">
      <c r="A52" s="20"/>
      <c r="B52" s="14"/>
    </row>
    <row r="53" spans="1:2" x14ac:dyDescent="0.2">
      <c r="A53" s="14"/>
      <c r="B53" s="19"/>
    </row>
    <row r="54" spans="1:2" x14ac:dyDescent="0.2">
      <c r="A54" s="14"/>
      <c r="B54" s="31"/>
    </row>
    <row r="55" spans="1:2" x14ac:dyDescent="0.2">
      <c r="A55" s="14"/>
      <c r="B55" s="17"/>
    </row>
    <row r="56" spans="1:2" x14ac:dyDescent="0.2">
      <c r="A56" s="14"/>
      <c r="B56" s="14"/>
    </row>
    <row r="57" spans="1:2" x14ac:dyDescent="0.2">
      <c r="A57" s="14"/>
      <c r="B57" s="19"/>
    </row>
    <row r="58" spans="1:2" x14ac:dyDescent="0.2">
      <c r="A58" s="14"/>
      <c r="B58" s="31"/>
    </row>
    <row r="59" spans="1:2" x14ac:dyDescent="0.2">
      <c r="A59" s="14"/>
      <c r="B59" s="17"/>
    </row>
    <row r="60" spans="1:2" x14ac:dyDescent="0.2">
      <c r="A60" s="14"/>
      <c r="B60" s="14"/>
    </row>
    <row r="61" spans="1:2" x14ac:dyDescent="0.2">
      <c r="A61" s="14"/>
      <c r="B61" s="19"/>
    </row>
    <row r="62" spans="1:2" x14ac:dyDescent="0.2">
      <c r="A62" s="14"/>
      <c r="B62" s="31"/>
    </row>
    <row r="63" spans="1:2" x14ac:dyDescent="0.2">
      <c r="A63" s="14"/>
      <c r="B63" s="14"/>
    </row>
    <row r="64" spans="1:2" x14ac:dyDescent="0.2">
      <c r="A64" s="14"/>
      <c r="B64" s="19"/>
    </row>
    <row r="65" spans="1:2" x14ac:dyDescent="0.2">
      <c r="A65" s="14"/>
      <c r="B65" s="30"/>
    </row>
    <row r="66" spans="1:2" x14ac:dyDescent="0.2">
      <c r="A66" s="14"/>
      <c r="B66" s="14"/>
    </row>
    <row r="67" spans="1:2" x14ac:dyDescent="0.2">
      <c r="A67" s="20"/>
      <c r="B67" s="14"/>
    </row>
    <row r="68" spans="1:2" x14ac:dyDescent="0.2">
      <c r="A68" s="14"/>
      <c r="B68" s="17"/>
    </row>
    <row r="69" spans="1:2" x14ac:dyDescent="0.2">
      <c r="A69" s="14"/>
      <c r="B69" s="17"/>
    </row>
    <row r="70" spans="1:2" x14ac:dyDescent="0.2">
      <c r="A70" s="14"/>
      <c r="B70" s="17"/>
    </row>
    <row r="71" spans="1:2" x14ac:dyDescent="0.2">
      <c r="A71" s="14"/>
      <c r="B71" s="17"/>
    </row>
    <row r="72" spans="1:2" x14ac:dyDescent="0.2">
      <c r="A72" s="14"/>
      <c r="B72" s="17"/>
    </row>
    <row r="73" spans="1:2" x14ac:dyDescent="0.2">
      <c r="A73" s="14"/>
      <c r="B73" s="30"/>
    </row>
    <row r="74" spans="1:2" x14ac:dyDescent="0.2">
      <c r="A74" s="14"/>
      <c r="B74" s="17"/>
    </row>
    <row r="75" spans="1:2" x14ac:dyDescent="0.2">
      <c r="A75" s="14"/>
      <c r="B75" s="17"/>
    </row>
    <row r="76" spans="1:2" x14ac:dyDescent="0.2">
      <c r="A76" s="14"/>
      <c r="B76" s="17"/>
    </row>
    <row r="77" spans="1:2" x14ac:dyDescent="0.2">
      <c r="A77" s="14"/>
      <c r="B77" s="17"/>
    </row>
    <row r="78" spans="1:2" x14ac:dyDescent="0.2">
      <c r="A78" s="14"/>
      <c r="B78" s="17"/>
    </row>
    <row r="79" spans="1:2" x14ac:dyDescent="0.2">
      <c r="A79" s="14"/>
      <c r="B79" s="17"/>
    </row>
    <row r="80" spans="1:2" x14ac:dyDescent="0.2">
      <c r="A80" s="14"/>
      <c r="B80" s="14"/>
    </row>
    <row r="81" spans="1:2" x14ac:dyDescent="0.2">
      <c r="A81" s="14"/>
      <c r="B81" s="17"/>
    </row>
    <row r="82" spans="1:2" x14ac:dyDescent="0.2">
      <c r="A82" s="14"/>
      <c r="B82" s="16"/>
    </row>
    <row r="83" spans="1:2" x14ac:dyDescent="0.2">
      <c r="A83" s="14"/>
      <c r="B83" s="15"/>
    </row>
    <row r="84" spans="1:2" x14ac:dyDescent="0.2">
      <c r="A84" s="14"/>
      <c r="B84" s="15"/>
    </row>
    <row r="85" spans="1:2" x14ac:dyDescent="0.2">
      <c r="A85" s="14"/>
      <c r="B85" s="14"/>
    </row>
    <row r="86" spans="1:2" x14ac:dyDescent="0.2">
      <c r="A86" s="20"/>
      <c r="B86" s="14"/>
    </row>
    <row r="87" spans="1:2" x14ac:dyDescent="0.2">
      <c r="A87" s="14"/>
      <c r="B87" s="17"/>
    </row>
    <row r="88" spans="1:2" x14ac:dyDescent="0.2">
      <c r="A88" s="14"/>
      <c r="B88" s="17"/>
    </row>
    <row r="89" spans="1:2" x14ac:dyDescent="0.2">
      <c r="A89" s="14"/>
      <c r="B89" s="17"/>
    </row>
    <row r="90" spans="1:2" x14ac:dyDescent="0.2">
      <c r="A90" s="14"/>
      <c r="B90" s="17"/>
    </row>
    <row r="91" spans="1:2" x14ac:dyDescent="0.2">
      <c r="A91" s="14"/>
      <c r="B91" s="17"/>
    </row>
    <row r="92" spans="1:2" x14ac:dyDescent="0.2">
      <c r="A92" s="14"/>
      <c r="B92" s="17"/>
    </row>
    <row r="93" spans="1:2" x14ac:dyDescent="0.2">
      <c r="A93" s="14"/>
      <c r="B93" s="14"/>
    </row>
    <row r="94" spans="1:2" x14ac:dyDescent="0.2">
      <c r="A94" s="14"/>
      <c r="B94" s="17"/>
    </row>
    <row r="95" spans="1:2" x14ac:dyDescent="0.2">
      <c r="A95" s="14"/>
      <c r="B95" s="17"/>
    </row>
    <row r="96" spans="1:2" x14ac:dyDescent="0.2">
      <c r="A96" s="20"/>
      <c r="B96" s="29"/>
    </row>
    <row r="97" spans="1:2" x14ac:dyDescent="0.2">
      <c r="A97" s="14"/>
      <c r="B97" s="14"/>
    </row>
    <row r="98" spans="1:2" x14ac:dyDescent="0.2">
      <c r="A98" s="28"/>
      <c r="B98" s="13"/>
    </row>
    <row r="99" spans="1:2" x14ac:dyDescent="0.2">
      <c r="A99" s="12"/>
    </row>
    <row r="100" spans="1:2" x14ac:dyDescent="0.2">
      <c r="A100" s="11"/>
    </row>
  </sheetData>
  <pageMargins left="0.2" right="0.2" top="0.5" bottom="0.5" header="0.5" footer="0.5"/>
  <pageSetup fitToWidth="0" fitToHeight="0" orientation="landscape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Assignment</vt:lpstr>
      <vt:lpstr>IBM Balance Sheet</vt:lpstr>
      <vt:lpstr>IBM Income Statement</vt:lpstr>
      <vt:lpstr>DELL Balance Sheet</vt:lpstr>
      <vt:lpstr>DELL Income Statement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foxadmin</dc:creator>
  <cp:lastModifiedBy>Steve</cp:lastModifiedBy>
  <dcterms:created xsi:type="dcterms:W3CDTF">2013-10-14T16:45:28Z</dcterms:created>
  <dcterms:modified xsi:type="dcterms:W3CDTF">2013-10-26T16:11:53Z</dcterms:modified>
</cp:coreProperties>
</file>