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aur201\Desktop\"/>
    </mc:Choice>
  </mc:AlternateContent>
  <bookViews>
    <workbookView xWindow="0" yWindow="0" windowWidth="20490" windowHeight="7155"/>
  </bookViews>
  <sheets>
    <sheet name="Cost" sheetId="1" r:id="rId1"/>
    <sheet name="Revenue" sheetId="2" r:id="rId2"/>
    <sheet name="Breakeven" sheetId="3" r:id="rId3"/>
    <sheet name="Sheet1" sheetId="4" state="hidden" r:id="rId4"/>
    <sheet name="Sheet2" sheetId="5" state="hidden" r:id="rId5"/>
  </sheets>
  <calcPr calcId="152511"/>
</workbook>
</file>

<file path=xl/calcChain.xml><?xml version="1.0" encoding="utf-8"?>
<calcChain xmlns="http://schemas.openxmlformats.org/spreadsheetml/2006/main">
  <c r="D6" i="3" l="1"/>
  <c r="D10" i="3" s="1"/>
  <c r="C6" i="3"/>
  <c r="C10" i="3" s="1"/>
  <c r="B6" i="3"/>
  <c r="B10" i="3" s="1"/>
  <c r="D9" i="1"/>
  <c r="D10" i="1"/>
  <c r="D11" i="1"/>
  <c r="D5" i="1"/>
  <c r="D6" i="1"/>
  <c r="D7" i="1"/>
  <c r="D8" i="1"/>
  <c r="C11" i="2"/>
  <c r="C10" i="2" s="1"/>
  <c r="B10" i="2"/>
  <c r="B6" i="2"/>
  <c r="B5" i="2" s="1"/>
  <c r="D4" i="2"/>
  <c r="D6" i="2" s="1"/>
  <c r="D5" i="2" s="1"/>
  <c r="B4" i="2"/>
  <c r="B9" i="2" s="1"/>
  <c r="B8" i="2" s="1"/>
  <c r="D3" i="2"/>
  <c r="C3" i="2"/>
  <c r="C4" i="2" s="1"/>
  <c r="E22" i="1"/>
  <c r="D22" i="1"/>
  <c r="C22" i="1"/>
  <c r="E18" i="1"/>
  <c r="D18" i="1"/>
  <c r="C17" i="1"/>
  <c r="C18" i="1" s="1"/>
  <c r="E12" i="1"/>
  <c r="D12" i="1"/>
  <c r="C12" i="1"/>
  <c r="C11" i="3" l="1"/>
  <c r="D11" i="3"/>
  <c r="D24" i="1"/>
  <c r="C24" i="1"/>
  <c r="E24" i="1"/>
  <c r="C6" i="2"/>
  <c r="C5" i="2" s="1"/>
  <c r="C9" i="2"/>
  <c r="C8" i="2" s="1"/>
  <c r="B2" i="2"/>
  <c r="B14" i="2" s="1"/>
  <c r="D9" i="2"/>
  <c r="D8" i="2" s="1"/>
  <c r="D2" i="2" s="1"/>
  <c r="D14" i="2" s="1"/>
  <c r="D11" i="2"/>
  <c r="D10" i="2" s="1"/>
  <c r="C2" i="2" l="1"/>
  <c r="C14" i="2" s="1"/>
</calcChain>
</file>

<file path=xl/sharedStrings.xml><?xml version="1.0" encoding="utf-8"?>
<sst xmlns="http://schemas.openxmlformats.org/spreadsheetml/2006/main" count="138" uniqueCount="113">
  <si>
    <t>Revenue Streams</t>
  </si>
  <si>
    <t>It is more cost effective to build mobile apps using hybrid / PhoneGap app development technology stack. Hybrid / PhoneGap apps leverage high quality and diverse sets of libraries as well as providing the tools required to reduce the development time.</t>
  </si>
  <si>
    <t xml:space="preserve">WDYWTE Cost Estimation </t>
  </si>
  <si>
    <t>Project</t>
  </si>
  <si>
    <t>However, keep in mind that if you would need to create a certain native user experience and native feel, it can be more time consuming and more costly to design and develop a certain native user experience using hybrid app development technology.</t>
  </si>
  <si>
    <t>Also, with hybrid app development, you can build it once and submit it to all of the platforms (iPhone, Android, Windows Phone) using PhoneGap technology. So, you would be saving money by not having to build the app using native programming language of each platform.</t>
  </si>
  <si>
    <t>Hybrid / PhoneGap apps is more maintainable as long as the developer chooses a right framework such as KendoUI, jQuery mobile, Ionic, etc. This is because it is easier to maintain the Web app technology (HTML, CSS and JavaScript) than a native app technology.</t>
  </si>
  <si>
    <t>Also, it is important to note that if the right framework is not used for hybrid app and the code is not written properly, the app will not be maintainable.</t>
  </si>
  <si>
    <t>Hybrid / PhoneGap:</t>
  </si>
  <si>
    <t>For budgetary limitation, hybrid app may be a better choice.</t>
  </si>
  <si>
    <t>If there is a need to quickly develop the app, hybrid app may be a better choice.</t>
  </si>
  <si>
    <t>If the app is simple, does not have large animations, does not have lots of clicks and does not require lots of native user interaction, hybrid will be a better choice.</t>
  </si>
  <si>
    <t>Native:</t>
  </si>
  <si>
    <t>If the requirement is to create the best user experience, native development is a better choice.</t>
  </si>
  <si>
    <t>For companies with sufficient allocated budget that are planning to build and maintain large app projects and do not want to worry about limitations for implementing new technologies, and support, native is a better choice.</t>
  </si>
  <si>
    <t>We are operating as a small enterprise project</t>
  </si>
  <si>
    <t>year 3 move to a medium entriprsemaintence</t>
  </si>
  <si>
    <t>FREE USAGE TIER: New Customers get free usage tier for first 12 months</t>
  </si>
  <si>
    <t>Year One</t>
  </si>
  <si>
    <t>If you are a marketer, you know by now that the mobile usage is growing at the expense of other media (print, TV and online). According to eMarketeer it will soon account for over 20 percent of time an average American spends on media. </t>
  </si>
  <si>
    <t>Small MVP</t>
  </si>
  <si>
    <t>Small Enterprise</t>
  </si>
  <si>
    <t>Medium MVP</t>
  </si>
  <si>
    <t>Medium Enterprise</t>
  </si>
  <si>
    <t>Large MVP</t>
  </si>
  <si>
    <t>Large Enterprise</t>
  </si>
  <si>
    <t>Discovery and Wireframing</t>
  </si>
  <si>
    <t>Application Support</t>
  </si>
  <si>
    <t>$250 - $500</t>
  </si>
  <si>
    <t>$1,000 - $3,000</t>
  </si>
  <si>
    <t>$500 - $2,000</t>
  </si>
  <si>
    <t>$2,000 - $5,000</t>
  </si>
  <si>
    <t>$2,000 - $6,000</t>
  </si>
  <si>
    <t>$3,000 - $10,000</t>
  </si>
  <si>
    <t>App Screen Designs</t>
  </si>
  <si>
    <t>Server Support</t>
  </si>
  <si>
    <t>$250 - $1,000</t>
  </si>
  <si>
    <t>$2,000 - $3,000</t>
  </si>
  <si>
    <t>$3,000 - $5,000</t>
  </si>
  <si>
    <t>Hybrid app development using PhoneGap technology</t>
  </si>
  <si>
    <t>Cloud Hosting</t>
  </si>
  <si>
    <t>$500 - $3,000</t>
  </si>
  <si>
    <t>Back-end Programing, Database and APIs</t>
  </si>
  <si>
    <t>Total</t>
  </si>
  <si>
    <t>Year 1</t>
  </si>
  <si>
    <t>Year 2</t>
  </si>
  <si>
    <t>Year 3</t>
  </si>
  <si>
    <t>Advertising</t>
  </si>
  <si>
    <t>$750 - $1,500</t>
  </si>
  <si>
    <t>$3,000 - $9,000</t>
  </si>
  <si>
    <t>$1,000 - $4,000</t>
  </si>
  <si>
    <t>$5,000 - $11,000</t>
  </si>
  <si>
    <t>$3,000 - $11,000</t>
  </si>
  <si>
    <t>$9,000 - $25,000</t>
  </si>
  <si>
    <t>Quality Assurance and Testing</t>
  </si>
  <si>
    <t>Deployment and Cloud</t>
  </si>
  <si>
    <t>we'll estimate a starting utlizat</t>
  </si>
  <si>
    <t>Year Two</t>
  </si>
  <si>
    <t>Year Three</t>
  </si>
  <si>
    <t>Costs</t>
  </si>
  <si>
    <t xml:space="preserve">Based on the average user seeing a minimum of 2 ads while navigating throught he app per use, the average user will use/open the app at least 2x day a minimum of 4 days a week (8x a week, 16adsperweek, 832 ads per yr per user) </t>
  </si>
  <si>
    <t>Development</t>
  </si>
  <si>
    <t>Development Costs</t>
  </si>
  <si>
    <t>Operational</t>
  </si>
  <si>
    <t>Hosting</t>
  </si>
  <si>
    <t>Revenue</t>
  </si>
  <si>
    <t>User Base</t>
  </si>
  <si>
    <t>Featured Subscriptions</t>
  </si>
  <si>
    <t>Monthly Cost (where applicable)</t>
  </si>
  <si>
    <t>Year 1 Cost</t>
  </si>
  <si>
    <t>Year 2 Cost</t>
  </si>
  <si>
    <t>Year 3 Cost</t>
  </si>
  <si>
    <t>Net Income</t>
  </si>
  <si>
    <t>Wireframing</t>
  </si>
  <si>
    <t>Aggregated Income</t>
  </si>
  <si>
    <t>Year 2, user base should at least be 2.5x orginal, year 3 is 5x original (impacted by expansion)</t>
  </si>
  <si>
    <t>Ads Viewed per Year</t>
  </si>
  <si>
    <t>Impression Income (CPI/CPM)</t>
  </si>
  <si>
    <t>http://www.comentum.com/mobile-app-development-cost.html</t>
  </si>
  <si>
    <t>Hybrid Development</t>
  </si>
  <si>
    <t>Back-end Programming, Database and APIs</t>
  </si>
  <si>
    <t>QAT</t>
  </si>
  <si>
    <t>Login Integration Costs</t>
  </si>
  <si>
    <t>http://www.appmakr.com/blog/how-much-does-it-cost-to-make-an-app/</t>
  </si>
  <si>
    <t>Subtotal</t>
  </si>
  <si>
    <t>charge of $1 per 1000 impressions</t>
  </si>
  <si>
    <t>Thousands of ads</t>
  </si>
  <si>
    <t>Operational Costs</t>
  </si>
  <si>
    <t>App Store Fees</t>
  </si>
  <si>
    <t>https://support.google.com/googleplay/android-developer/answer/6112435?hl=en</t>
  </si>
  <si>
    <t>https://developer.apple.com/programs/ios/</t>
  </si>
  <si>
    <t>Maintenance &amp; Support</t>
  </si>
  <si>
    <t>Resource Costs</t>
  </si>
  <si>
    <t>Based on 5 employees in Year 1 &amp; 2, making an average of $20/hr ona standard 2080 schedule - year 3 employees increase to 8 due to expected expansion</t>
  </si>
  <si>
    <t xml:space="preserve">Advertising, Consulting </t>
  </si>
  <si>
    <t>Click Through Income (CPC)</t>
  </si>
  <si>
    <t>assuming click through rate of .12% and charging $0.10 per click</t>
  </si>
  <si>
    <t>clicked ads</t>
  </si>
  <si>
    <t>Featured Restuarants</t>
  </si>
  <si>
    <t>Based on subscription fee of $100/month, Year 1: 50 restuarnts, Year 2 40% increase in subscriptios, year 3 80 % increase in subscriptions which is impacted impacted by expansions</t>
  </si>
  <si>
    <t>Restuarants Subscribed</t>
  </si>
  <si>
    <t>Hosting/ DB Costs</t>
  </si>
  <si>
    <t xml:space="preserve">AWS On-Demand App Servers </t>
  </si>
  <si>
    <t>https://media.amazonwebservices.com/AWS_Pricing_Overview.pdf</t>
  </si>
  <si>
    <t xml:space="preserve">AWS On-Demand Database Servers </t>
  </si>
  <si>
    <t>Monthly Subscription Charge</t>
  </si>
  <si>
    <t>Total Costs</t>
  </si>
  <si>
    <t>Total Income</t>
  </si>
  <si>
    <t>* in thousands</t>
  </si>
  <si>
    <t xml:space="preserve"> Source/ Explanation</t>
  </si>
  <si>
    <t>Resources/ Explanation</t>
  </si>
  <si>
    <t xml:space="preserve">Year 2 &amp; 3 are calculated based on 10% of original costs to account for upgrades and application changes </t>
  </si>
  <si>
    <t xml:space="preserve">http://calculator.s3.amazonaws.com/index.html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</si>
</sst>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409]* #,##0_);_([$$-409]* \(#,##0\);_([$$-409]* &quot;-&quot;??_);_(@_)"/>
    <numFmt numFmtId="165" formatCode="_(&quot;$&quot;* #,##0_);_(&quot;$&quot;* \(#,##0\);_(&quot;$&quot;* &quot;-&quot;??_);_(@_)"/>
    <numFmt numFmtId="166" formatCode="_(* #,##0_);_(* \(#,##0\);_(* &quot;-&quot;??_);_(@_)"/>
  </numFmts>
  <fonts count="25">
    <font>
      <sz val="11"/>
      <color rgb="FF000000"/>
      <name val="Calibri"/>
    </font>
    <font>
      <b/>
      <sz val="11"/>
      <color rgb="FF000000"/>
      <name val="Calibri"/>
    </font>
    <font>
      <sz val="8"/>
      <color rgb="FF000000"/>
      <name val="Verdana"/>
    </font>
    <font>
      <sz val="22"/>
      <color rgb="FF000000"/>
      <name val="Calibri"/>
    </font>
    <font>
      <sz val="11"/>
      <name val="Calibri"/>
    </font>
    <font>
      <sz val="11"/>
      <color rgb="FF333333"/>
      <name val="Georgia"/>
    </font>
    <font>
      <b/>
      <sz val="11"/>
      <color rgb="FF4472C4"/>
      <name val="Calibri"/>
    </font>
    <font>
      <sz val="11"/>
      <name val="Calibri"/>
    </font>
    <font>
      <u/>
      <sz val="11"/>
      <color rgb="FF0563C1"/>
      <name val="Calibri"/>
    </font>
    <font>
      <sz val="11"/>
      <color rgb="FFFF0000"/>
      <name val="Calibri"/>
    </font>
    <font>
      <i/>
      <sz val="11"/>
      <color rgb="FF000000"/>
      <name val="Calibri"/>
    </font>
    <font>
      <b/>
      <sz val="11"/>
      <name val="Calibri"/>
    </font>
    <font>
      <i/>
      <sz val="11"/>
      <name val="Calibri"/>
    </font>
    <font>
      <b/>
      <sz val="11"/>
      <color rgb="FF2E75B5"/>
      <name val="Calibri"/>
    </font>
    <font>
      <u/>
      <sz val="11"/>
      <color rgb="FF0563C1"/>
      <name val="Calibri"/>
    </font>
    <font>
      <sz val="12"/>
      <color rgb="FF000000"/>
      <name val="Calibri"/>
    </font>
    <font>
      <sz val="12"/>
      <name val="Calibri"/>
    </font>
    <font>
      <b/>
      <sz val="12"/>
      <name val="Calibri"/>
    </font>
    <font>
      <sz val="11"/>
      <color rgb="FF000000"/>
      <name val="Calibri"/>
    </font>
    <font>
      <sz val="11"/>
      <color rgb="FF000000"/>
      <name val="Calibri"/>
      <family val="2"/>
    </font>
    <font>
      <b/>
      <sz val="14"/>
      <color rgb="FFFF0000"/>
      <name val="Calibri"/>
      <family val="2"/>
    </font>
    <font>
      <b/>
      <sz val="14"/>
      <color rgb="FF000000"/>
      <name val="Calibri"/>
      <family val="2"/>
    </font>
    <font>
      <sz val="14"/>
      <color rgb="FF000000"/>
      <name val="Calibri"/>
      <family val="2"/>
    </font>
    <font>
      <b/>
      <u/>
      <sz val="11"/>
      <color rgb="FF000000"/>
      <name val="Calibri"/>
      <family val="2"/>
    </font>
    <font>
      <sz val="11"/>
      <name val="Calibri"/>
      <family val="2"/>
    </font>
  </fonts>
  <fills count="9">
    <fill>
      <patternFill patternType="none"/>
    </fill>
    <fill>
      <patternFill patternType="gray125"/>
    </fill>
    <fill>
      <patternFill patternType="solid">
        <fgColor rgb="FFECECEC"/>
        <bgColor rgb="FFECECEC"/>
      </patternFill>
    </fill>
    <fill>
      <patternFill patternType="solid">
        <fgColor rgb="FFBDD6EE"/>
        <bgColor rgb="FFBDD6EE"/>
      </patternFill>
    </fill>
    <fill>
      <patternFill patternType="solid">
        <fgColor rgb="FFF2F2F2"/>
        <bgColor rgb="FFF2F2F2"/>
      </patternFill>
    </fill>
    <fill>
      <patternFill patternType="solid">
        <fgColor rgb="FFBFBFBF"/>
        <bgColor rgb="FFBFBFBF"/>
      </patternFill>
    </fill>
    <fill>
      <patternFill patternType="solid">
        <fgColor rgb="FFE7E6E6"/>
        <bgColor rgb="FFE7E6E6"/>
      </patternFill>
    </fill>
    <fill>
      <patternFill patternType="solid">
        <fgColor rgb="FFD6DCE4"/>
        <bgColor rgb="FFD6DCE4"/>
      </patternFill>
    </fill>
    <fill>
      <patternFill patternType="solid">
        <fgColor theme="4" tint="0.79998168889431442"/>
        <bgColor indexed="64"/>
      </patternFill>
    </fill>
  </fills>
  <borders count="30">
    <border>
      <left/>
      <right/>
      <top/>
      <bottom/>
      <diagonal/>
    </border>
    <border>
      <left style="thin">
        <color rgb="FF000000"/>
      </left>
      <right style="thin">
        <color rgb="FF000000"/>
      </right>
      <top style="thin">
        <color rgb="FF000000"/>
      </top>
      <bottom style="medium">
        <color rgb="FF999999"/>
      </bottom>
      <diagonal/>
    </border>
    <border>
      <left style="medium">
        <color rgb="FF000000"/>
      </left>
      <right style="thin">
        <color rgb="FFBFBFBF"/>
      </right>
      <top style="medium">
        <color rgb="FF000000"/>
      </top>
      <bottom style="thin">
        <color rgb="FFBFBFBF"/>
      </bottom>
      <diagonal/>
    </border>
    <border>
      <left style="thin">
        <color rgb="FFBFBFBF"/>
      </left>
      <right style="thin">
        <color rgb="FFBFBFBF"/>
      </right>
      <top style="medium">
        <color rgb="FF000000"/>
      </top>
      <bottom style="thin">
        <color rgb="FFBFBFBF"/>
      </bottom>
      <diagonal/>
    </border>
    <border>
      <left style="thin">
        <color rgb="FFBFBFBF"/>
      </left>
      <right style="medium">
        <color rgb="FF000000"/>
      </right>
      <top style="medium">
        <color rgb="FF000000"/>
      </top>
      <bottom style="thin">
        <color rgb="FFBFBFBF"/>
      </bottom>
      <diagonal/>
    </border>
    <border>
      <left/>
      <right style="thin">
        <color rgb="FF000000"/>
      </right>
      <top style="thin">
        <color rgb="FF000000"/>
      </top>
      <bottom style="thin">
        <color rgb="FFBFBFBF"/>
      </bottom>
      <diagonal/>
    </border>
    <border>
      <left style="medium">
        <color rgb="FF000000"/>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medium">
        <color rgb="FF000000"/>
      </right>
      <top style="thin">
        <color rgb="FFBFBFBF"/>
      </top>
      <bottom style="thin">
        <color rgb="FFBFBFBF"/>
      </bottom>
      <diagonal/>
    </border>
    <border>
      <left/>
      <right style="thin">
        <color rgb="FF000000"/>
      </right>
      <top style="thin">
        <color rgb="FFBFBFBF"/>
      </top>
      <bottom style="thin">
        <color rgb="FFBFBFBF"/>
      </bottom>
      <diagonal/>
    </border>
    <border>
      <left/>
      <right/>
      <top/>
      <bottom style="medium">
        <color rgb="FF000000"/>
      </bottom>
      <diagonal/>
    </border>
    <border>
      <left style="medium">
        <color rgb="FF000000"/>
      </left>
      <right style="thin">
        <color rgb="FFBFBFBF"/>
      </right>
      <top style="thin">
        <color rgb="FFBFBFBF"/>
      </top>
      <bottom style="medium">
        <color rgb="FF000000"/>
      </bottom>
      <diagonal/>
    </border>
    <border>
      <left style="thin">
        <color rgb="FFBFBFBF"/>
      </left>
      <right style="thin">
        <color rgb="FFBFBFBF"/>
      </right>
      <top style="thin">
        <color rgb="FFBFBFBF"/>
      </top>
      <bottom style="medium">
        <color rgb="FF000000"/>
      </bottom>
      <diagonal/>
    </border>
    <border>
      <left style="thin">
        <color rgb="FFBFBFBF"/>
      </left>
      <right style="medium">
        <color rgb="FF000000"/>
      </right>
      <top style="thin">
        <color rgb="FFBFBFBF"/>
      </top>
      <bottom style="medium">
        <color rgb="FF000000"/>
      </bottom>
      <diagonal/>
    </border>
    <border>
      <left/>
      <right style="thin">
        <color rgb="FF000000"/>
      </right>
      <top style="thin">
        <color rgb="FFBFBFBF"/>
      </top>
      <bottom style="thin">
        <color rgb="FF000000"/>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8" fillId="0" borderId="0" applyFont="0" applyFill="0" applyBorder="0" applyAlignment="0" applyProtection="0"/>
  </cellStyleXfs>
  <cellXfs count="88">
    <xf numFmtId="0" fontId="0" fillId="0" borderId="0" xfId="0" applyFont="1" applyAlignment="1"/>
    <xf numFmtId="0" fontId="0" fillId="0" borderId="0" xfId="0" applyFont="1"/>
    <xf numFmtId="0" fontId="0" fillId="0" borderId="0" xfId="0" applyFont="1" applyAlignment="1">
      <alignment horizontal="left" vertical="center"/>
    </xf>
    <xf numFmtId="0" fontId="2" fillId="0" borderId="0" xfId="0" applyFont="1"/>
    <xf numFmtId="0" fontId="0" fillId="0" borderId="1" xfId="0" applyFont="1" applyBorder="1" applyAlignment="1">
      <alignment vertical="center" wrapText="1"/>
    </xf>
    <xf numFmtId="6" fontId="0" fillId="0" borderId="1" xfId="0" applyNumberFormat="1" applyFont="1" applyBorder="1" applyAlignment="1">
      <alignment vertical="center" wrapText="1"/>
    </xf>
    <xf numFmtId="0" fontId="1" fillId="0" borderId="2" xfId="0" applyFont="1" applyBorder="1"/>
    <xf numFmtId="0" fontId="1" fillId="0" borderId="3" xfId="0" applyFont="1" applyBorder="1"/>
    <xf numFmtId="0" fontId="1" fillId="0" borderId="4" xfId="0" applyFont="1" applyBorder="1"/>
    <xf numFmtId="0" fontId="1" fillId="0" borderId="1" xfId="0" applyFont="1" applyBorder="1" applyAlignment="1">
      <alignment vertical="center" wrapText="1"/>
    </xf>
    <xf numFmtId="0" fontId="0" fillId="2" borderId="0" xfId="0" applyFont="1" applyFill="1" applyBorder="1"/>
    <xf numFmtId="0" fontId="5" fillId="0" borderId="0" xfId="0" applyFont="1"/>
    <xf numFmtId="0" fontId="1" fillId="3" borderId="6" xfId="0" applyFont="1" applyFill="1" applyBorder="1"/>
    <xf numFmtId="164" fontId="1" fillId="3" borderId="7" xfId="0" applyNumberFormat="1" applyFont="1" applyFill="1" applyBorder="1"/>
    <xf numFmtId="164" fontId="1" fillId="3" borderId="8" xfId="0" applyNumberFormat="1" applyFont="1" applyFill="1" applyBorder="1"/>
    <xf numFmtId="0" fontId="0" fillId="0" borderId="9" xfId="0" applyFont="1" applyBorder="1" applyAlignment="1">
      <alignment wrapText="1"/>
    </xf>
    <xf numFmtId="0" fontId="0" fillId="0" borderId="6" xfId="0" applyFont="1" applyBorder="1" applyAlignment="1">
      <alignment horizontal="left"/>
    </xf>
    <xf numFmtId="0" fontId="6" fillId="0" borderId="0" xfId="0" applyFont="1"/>
    <xf numFmtId="0" fontId="0" fillId="0" borderId="0" xfId="0" applyFont="1"/>
    <xf numFmtId="0" fontId="1" fillId="0" borderId="0" xfId="0" applyFont="1" applyAlignment="1">
      <alignment horizontal="center"/>
    </xf>
    <xf numFmtId="0" fontId="1" fillId="0" borderId="0" xfId="0" applyFont="1"/>
    <xf numFmtId="164" fontId="0" fillId="0" borderId="7" xfId="0" applyNumberFormat="1" applyFont="1" applyBorder="1"/>
    <xf numFmtId="164" fontId="0" fillId="0" borderId="8" xfId="0" applyNumberFormat="1" applyFont="1" applyBorder="1"/>
    <xf numFmtId="0" fontId="0" fillId="0" borderId="0" xfId="0" applyFont="1" applyAlignment="1">
      <alignment horizontal="right"/>
    </xf>
    <xf numFmtId="44" fontId="7" fillId="0" borderId="0" xfId="0" applyNumberFormat="1" applyFont="1"/>
    <xf numFmtId="0" fontId="8" fillId="0" borderId="0" xfId="0" applyFont="1" applyAlignment="1">
      <alignment vertical="center"/>
    </xf>
    <xf numFmtId="44" fontId="7" fillId="0" borderId="0" xfId="0" applyNumberFormat="1" applyFont="1" applyAlignment="1">
      <alignment vertical="center"/>
    </xf>
    <xf numFmtId="0" fontId="9" fillId="0" borderId="0" xfId="0" applyFont="1"/>
    <xf numFmtId="164" fontId="0" fillId="0" borderId="7" xfId="0" applyNumberFormat="1" applyFont="1" applyBorder="1" applyAlignment="1">
      <alignment horizontal="left"/>
    </xf>
    <xf numFmtId="0" fontId="10" fillId="5" borderId="0" xfId="0" applyFont="1" applyFill="1" applyBorder="1" applyAlignment="1">
      <alignment horizontal="center"/>
    </xf>
    <xf numFmtId="164" fontId="0" fillId="0" borderId="8" xfId="0" applyNumberFormat="1" applyFont="1" applyBorder="1" applyAlignment="1">
      <alignment horizontal="left"/>
    </xf>
    <xf numFmtId="44" fontId="7" fillId="5" borderId="0" xfId="0" applyNumberFormat="1" applyFont="1" applyFill="1" applyBorder="1"/>
    <xf numFmtId="44" fontId="11" fillId="5" borderId="0" xfId="0" applyNumberFormat="1" applyFont="1" applyFill="1" applyBorder="1"/>
    <xf numFmtId="0" fontId="10" fillId="0" borderId="6" xfId="0" applyFont="1" applyBorder="1" applyAlignment="1">
      <alignment horizontal="left"/>
    </xf>
    <xf numFmtId="0" fontId="0" fillId="5" borderId="0" xfId="0" applyFont="1" applyFill="1" applyBorder="1"/>
    <xf numFmtId="44" fontId="11" fillId="0" borderId="0" xfId="0" applyNumberFormat="1" applyFont="1"/>
    <xf numFmtId="44" fontId="12" fillId="5" borderId="0" xfId="0" applyNumberFormat="1" applyFont="1" applyFill="1" applyBorder="1"/>
    <xf numFmtId="0" fontId="10" fillId="5" borderId="0" xfId="0" applyFont="1" applyFill="1" applyBorder="1"/>
    <xf numFmtId="0" fontId="10" fillId="6" borderId="0" xfId="0" applyFont="1" applyFill="1" applyBorder="1"/>
    <xf numFmtId="164" fontId="0" fillId="4" borderId="7" xfId="0" applyNumberFormat="1" applyFont="1" applyFill="1" applyBorder="1" applyAlignment="1">
      <alignment horizontal="right"/>
    </xf>
    <xf numFmtId="0" fontId="13" fillId="0" borderId="0" xfId="0" applyFont="1"/>
    <xf numFmtId="164" fontId="0" fillId="0" borderId="7" xfId="0" applyNumberFormat="1" applyFont="1" applyBorder="1" applyAlignment="1">
      <alignment horizontal="right"/>
    </xf>
    <xf numFmtId="0" fontId="14" fillId="0" borderId="0" xfId="0" applyFont="1"/>
    <xf numFmtId="164" fontId="0" fillId="0" borderId="8" xfId="0" applyNumberFormat="1" applyFont="1" applyBorder="1" applyAlignment="1">
      <alignment horizontal="right"/>
    </xf>
    <xf numFmtId="0" fontId="0" fillId="0" borderId="9" xfId="0" applyFont="1" applyBorder="1" applyAlignment="1">
      <alignment horizontal="left" wrapText="1"/>
    </xf>
    <xf numFmtId="0" fontId="0" fillId="6" borderId="0" xfId="0" applyFont="1" applyFill="1" applyBorder="1"/>
    <xf numFmtId="0" fontId="0" fillId="0" borderId="6" xfId="0" applyFont="1" applyBorder="1"/>
    <xf numFmtId="0" fontId="15" fillId="3" borderId="0" xfId="0" applyFont="1" applyFill="1" applyBorder="1"/>
    <xf numFmtId="44" fontId="16" fillId="3" borderId="0" xfId="0" applyNumberFormat="1" applyFont="1" applyFill="1" applyBorder="1"/>
    <xf numFmtId="0" fontId="1" fillId="7" borderId="11" xfId="0" applyFont="1" applyFill="1" applyBorder="1" applyAlignment="1">
      <alignment horizontal="left"/>
    </xf>
    <xf numFmtId="44" fontId="17" fillId="3" borderId="0" xfId="0" applyNumberFormat="1" applyFont="1" applyFill="1" applyBorder="1"/>
    <xf numFmtId="164" fontId="1" fillId="7" borderId="12" xfId="0" applyNumberFormat="1" applyFont="1" applyFill="1" applyBorder="1"/>
    <xf numFmtId="164" fontId="1" fillId="7" borderId="13" xfId="0" applyNumberFormat="1" applyFont="1" applyFill="1" applyBorder="1"/>
    <xf numFmtId="0" fontId="0" fillId="0" borderId="14" xfId="0" applyFont="1" applyBorder="1" applyAlignment="1">
      <alignment wrapText="1"/>
    </xf>
    <xf numFmtId="0" fontId="0" fillId="0" borderId="0" xfId="0" applyFont="1" applyAlignment="1">
      <alignment wrapText="1"/>
    </xf>
    <xf numFmtId="166" fontId="0" fillId="4" borderId="7" xfId="1" applyNumberFormat="1" applyFont="1" applyFill="1" applyBorder="1"/>
    <xf numFmtId="166" fontId="0" fillId="0" borderId="7" xfId="1" applyNumberFormat="1" applyFont="1" applyBorder="1"/>
    <xf numFmtId="166" fontId="0" fillId="0" borderId="8" xfId="1" applyNumberFormat="1" applyFont="1" applyBorder="1"/>
    <xf numFmtId="0" fontId="20" fillId="0" borderId="17" xfId="0" applyFont="1" applyBorder="1" applyAlignment="1">
      <alignment horizontal="right"/>
    </xf>
    <xf numFmtId="0" fontId="21" fillId="0" borderId="18" xfId="0" applyFont="1" applyBorder="1" applyAlignment="1">
      <alignment horizontal="center"/>
    </xf>
    <xf numFmtId="0" fontId="21" fillId="0" borderId="19" xfId="0" applyFont="1" applyBorder="1" applyAlignment="1">
      <alignment horizontal="center"/>
    </xf>
    <xf numFmtId="0" fontId="21" fillId="4" borderId="20" xfId="0" applyFont="1" applyFill="1" applyBorder="1"/>
    <xf numFmtId="165" fontId="21" fillId="4" borderId="0" xfId="0" applyNumberFormat="1" applyFont="1" applyFill="1" applyBorder="1" applyAlignment="1">
      <alignment horizontal="center"/>
    </xf>
    <xf numFmtId="165" fontId="21" fillId="4" borderId="21" xfId="0" applyNumberFormat="1" applyFont="1" applyFill="1" applyBorder="1" applyAlignment="1">
      <alignment horizontal="center"/>
    </xf>
    <xf numFmtId="0" fontId="22" fillId="0" borderId="20" xfId="0" applyFont="1" applyBorder="1" applyAlignment="1">
      <alignment horizontal="left"/>
    </xf>
    <xf numFmtId="165" fontId="22" fillId="0" borderId="0" xfId="0" applyNumberFormat="1" applyFont="1" applyBorder="1" applyAlignment="1">
      <alignment horizontal="center"/>
    </xf>
    <xf numFmtId="165" fontId="22" fillId="0" borderId="21" xfId="0" applyNumberFormat="1" applyFont="1" applyBorder="1" applyAlignment="1">
      <alignment horizontal="center"/>
    </xf>
    <xf numFmtId="0" fontId="22" fillId="0" borderId="22" xfId="0" applyFont="1" applyBorder="1" applyAlignment="1">
      <alignment horizontal="left"/>
    </xf>
    <xf numFmtId="165" fontId="22" fillId="0" borderId="15" xfId="0" applyNumberFormat="1" applyFont="1" applyBorder="1" applyAlignment="1">
      <alignment horizontal="center"/>
    </xf>
    <xf numFmtId="165" fontId="22" fillId="0" borderId="23" xfId="0" applyNumberFormat="1" applyFont="1" applyBorder="1" applyAlignment="1">
      <alignment horizontal="center"/>
    </xf>
    <xf numFmtId="0" fontId="22" fillId="0" borderId="24" xfId="0" applyFont="1" applyBorder="1" applyAlignment="1">
      <alignment horizontal="left"/>
    </xf>
    <xf numFmtId="165" fontId="22" fillId="0" borderId="16" xfId="0" applyNumberFormat="1" applyFont="1" applyBorder="1" applyAlignment="1">
      <alignment horizontal="center"/>
    </xf>
    <xf numFmtId="165" fontId="22" fillId="0" borderId="25" xfId="0" applyNumberFormat="1" applyFont="1" applyBorder="1" applyAlignment="1">
      <alignment horizontal="center"/>
    </xf>
    <xf numFmtId="0" fontId="21" fillId="3" borderId="26" xfId="0" applyFont="1" applyFill="1" applyBorder="1" applyAlignment="1">
      <alignment horizontal="left"/>
    </xf>
    <xf numFmtId="165" fontId="21" fillId="3" borderId="10" xfId="0" applyNumberFormat="1" applyFont="1" applyFill="1" applyBorder="1" applyAlignment="1">
      <alignment horizontal="center"/>
    </xf>
    <xf numFmtId="0" fontId="21" fillId="8" borderId="27" xfId="0" applyFont="1" applyFill="1" applyBorder="1" applyAlignment="1">
      <alignment horizontal="left"/>
    </xf>
    <xf numFmtId="44" fontId="21" fillId="8" borderId="28" xfId="0" applyNumberFormat="1" applyFont="1" applyFill="1" applyBorder="1"/>
    <xf numFmtId="165" fontId="21" fillId="8" borderId="28" xfId="0" applyNumberFormat="1" applyFont="1" applyFill="1" applyBorder="1"/>
    <xf numFmtId="165" fontId="21" fillId="8" borderId="29" xfId="0" applyNumberFormat="1" applyFont="1" applyFill="1" applyBorder="1"/>
    <xf numFmtId="0" fontId="19" fillId="0" borderId="5" xfId="0" applyFont="1" applyBorder="1" applyAlignment="1">
      <alignment wrapText="1"/>
    </xf>
    <xf numFmtId="0" fontId="23" fillId="0" borderId="0" xfId="0" applyFont="1"/>
    <xf numFmtId="0" fontId="19" fillId="0" borderId="0" xfId="0" applyFont="1" applyAlignment="1"/>
    <xf numFmtId="0" fontId="24" fillId="0" borderId="0" xfId="0" applyFont="1"/>
    <xf numFmtId="166" fontId="10" fillId="0" borderId="7" xfId="1" applyNumberFormat="1" applyFont="1" applyBorder="1" applyAlignment="1">
      <alignment horizontal="left"/>
    </xf>
    <xf numFmtId="166" fontId="10" fillId="0" borderId="8" xfId="1" applyNumberFormat="1" applyFont="1" applyBorder="1" applyAlignment="1">
      <alignment horizontal="left"/>
    </xf>
    <xf numFmtId="0" fontId="3" fillId="2" borderId="0" xfId="0" applyFont="1" applyFill="1" applyBorder="1" applyAlignment="1">
      <alignment horizontal="center"/>
    </xf>
    <xf numFmtId="0" fontId="4" fillId="0" borderId="0" xfId="0" applyFont="1" applyBorder="1"/>
    <xf numFmtId="0" fontId="0" fillId="0" borderId="0" xfId="0" applyFont="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584200</xdr:colOff>
      <xdr:row>34</xdr:row>
      <xdr:rowOff>19050</xdr:rowOff>
    </xdr:to>
    <xdr:sp macro="" textlink="">
      <xdr:nvSpPr>
        <xdr:cNvPr id="1028" name="Rectangle 4" hidden="1"/>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media.amazonwebservices.com/AWS_Pricing_Overview.pdf" TargetMode="External"/><Relationship Id="rId1" Type="http://schemas.openxmlformats.org/officeDocument/2006/relationships/hyperlink" Target="http://www.comentum.com/mobile-app-development-cost.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election activeCell="H27" sqref="H27"/>
    </sheetView>
  </sheetViews>
  <sheetFormatPr defaultColWidth="17.28515625" defaultRowHeight="15" customHeight="1"/>
  <cols>
    <col min="1" max="1" width="36.28515625" customWidth="1"/>
    <col min="2" max="2" width="28.140625" bestFit="1" customWidth="1"/>
    <col min="3" max="3" width="18.5703125" customWidth="1"/>
    <col min="4" max="4" width="19.140625" customWidth="1"/>
    <col min="5" max="5" width="14" customWidth="1"/>
    <col min="6" max="6" width="8.7109375" customWidth="1"/>
    <col min="7" max="7" width="11.140625" customWidth="1"/>
    <col min="8" max="8" width="57.28515625" customWidth="1"/>
    <col min="9" max="10" width="8.7109375" customWidth="1"/>
  </cols>
  <sheetData>
    <row r="1" spans="1:10" ht="14.25" customHeight="1">
      <c r="A1" s="85" t="s">
        <v>2</v>
      </c>
      <c r="B1" s="86"/>
      <c r="C1" s="86"/>
      <c r="D1" s="86"/>
      <c r="E1" s="86"/>
      <c r="F1" s="86"/>
      <c r="G1" s="86"/>
      <c r="H1" s="86"/>
      <c r="I1" s="86"/>
      <c r="J1" s="10"/>
    </row>
    <row r="2" spans="1:10">
      <c r="A2" s="86"/>
      <c r="B2" s="87"/>
      <c r="C2" s="87"/>
      <c r="D2" s="87"/>
      <c r="E2" s="87"/>
      <c r="F2" s="87"/>
      <c r="G2" s="87"/>
      <c r="H2" s="87"/>
      <c r="I2" s="86"/>
      <c r="J2" s="10"/>
    </row>
    <row r="3" spans="1:10" ht="9.75" hidden="1" customHeight="1">
      <c r="A3" s="86"/>
      <c r="B3" s="86"/>
      <c r="C3" s="86"/>
      <c r="D3" s="86"/>
      <c r="E3" s="86"/>
      <c r="F3" s="86"/>
      <c r="G3" s="86"/>
      <c r="H3" s="86"/>
      <c r="I3" s="86"/>
      <c r="J3" s="10"/>
    </row>
    <row r="4" spans="1:10">
      <c r="A4" s="17" t="s">
        <v>62</v>
      </c>
      <c r="B4" s="18" t="s">
        <v>68</v>
      </c>
      <c r="C4" s="19" t="s">
        <v>69</v>
      </c>
      <c r="D4" s="19" t="s">
        <v>70</v>
      </c>
      <c r="E4" s="19" t="s">
        <v>71</v>
      </c>
      <c r="G4" s="20"/>
      <c r="H4" s="80" t="s">
        <v>110</v>
      </c>
      <c r="I4" s="20"/>
    </row>
    <row r="5" spans="1:10">
      <c r="A5" s="23" t="s">
        <v>73</v>
      </c>
      <c r="B5" s="24"/>
      <c r="C5" s="24">
        <v>3500</v>
      </c>
      <c r="D5" s="24">
        <f t="shared" ref="D5:D11" si="0">C5*0.1</f>
        <v>350</v>
      </c>
      <c r="E5" s="24">
        <v>350</v>
      </c>
      <c r="G5" s="1"/>
      <c r="H5" s="25" t="s">
        <v>78</v>
      </c>
    </row>
    <row r="6" spans="1:10">
      <c r="A6" s="23" t="s">
        <v>34</v>
      </c>
      <c r="B6" s="24"/>
      <c r="C6" s="24">
        <v>3500</v>
      </c>
      <c r="D6" s="24">
        <f t="shared" si="0"/>
        <v>350</v>
      </c>
      <c r="E6" s="24">
        <v>350</v>
      </c>
      <c r="G6" s="1"/>
      <c r="H6" s="25" t="s">
        <v>78</v>
      </c>
    </row>
    <row r="7" spans="1:10">
      <c r="A7" s="23" t="s">
        <v>79</v>
      </c>
      <c r="B7" s="24"/>
      <c r="C7" s="24">
        <v>10000</v>
      </c>
      <c r="D7" s="24">
        <f t="shared" si="0"/>
        <v>1000</v>
      </c>
      <c r="E7" s="24">
        <v>1000</v>
      </c>
      <c r="G7" s="1"/>
      <c r="H7" s="25" t="s">
        <v>78</v>
      </c>
    </row>
    <row r="8" spans="1:10">
      <c r="A8" s="23" t="s">
        <v>80</v>
      </c>
      <c r="B8" s="24"/>
      <c r="C8" s="24">
        <v>9000</v>
      </c>
      <c r="D8" s="24">
        <f>C8*0.1</f>
        <v>900</v>
      </c>
      <c r="E8" s="24">
        <v>900</v>
      </c>
      <c r="G8" s="1"/>
      <c r="H8" s="25" t="s">
        <v>78</v>
      </c>
      <c r="I8" s="81" t="s">
        <v>111</v>
      </c>
    </row>
    <row r="9" spans="1:10">
      <c r="A9" s="23" t="s">
        <v>81</v>
      </c>
      <c r="B9" s="24"/>
      <c r="C9" s="24">
        <v>3000</v>
      </c>
      <c r="D9" s="24">
        <f t="shared" si="0"/>
        <v>300</v>
      </c>
      <c r="E9" s="24">
        <v>300</v>
      </c>
      <c r="G9" s="1"/>
      <c r="H9" s="25" t="s">
        <v>78</v>
      </c>
    </row>
    <row r="10" spans="1:10">
      <c r="A10" s="23" t="s">
        <v>55</v>
      </c>
      <c r="B10" s="24"/>
      <c r="C10" s="24">
        <v>1000</v>
      </c>
      <c r="D10" s="24">
        <f t="shared" si="0"/>
        <v>100</v>
      </c>
      <c r="E10" s="24">
        <v>100</v>
      </c>
      <c r="G10" s="1"/>
      <c r="H10" s="25" t="s">
        <v>78</v>
      </c>
    </row>
    <row r="11" spans="1:10">
      <c r="A11" s="23" t="s">
        <v>82</v>
      </c>
      <c r="B11" s="24"/>
      <c r="C11" s="24">
        <v>2000</v>
      </c>
      <c r="D11" s="24">
        <f t="shared" si="0"/>
        <v>200</v>
      </c>
      <c r="E11" s="24">
        <v>200</v>
      </c>
      <c r="G11" s="1"/>
      <c r="H11" s="1" t="s">
        <v>83</v>
      </c>
      <c r="J11" s="27"/>
    </row>
    <row r="12" spans="1:10">
      <c r="A12" s="29" t="s">
        <v>84</v>
      </c>
      <c r="B12" s="31"/>
      <c r="C12" s="32">
        <f>SUM(C5:C11)</f>
        <v>32000</v>
      </c>
      <c r="D12" s="32">
        <f>SUM(D5:D11)</f>
        <v>3200</v>
      </c>
      <c r="E12" s="32">
        <f>SUM(E5:E11)</f>
        <v>3200</v>
      </c>
      <c r="F12" s="34"/>
      <c r="G12" s="34"/>
      <c r="H12" s="34"/>
      <c r="I12" s="10"/>
      <c r="J12" s="10"/>
    </row>
    <row r="13" spans="1:10">
      <c r="A13" s="17" t="s">
        <v>87</v>
      </c>
      <c r="B13" s="35"/>
      <c r="C13" s="24"/>
      <c r="D13" s="26"/>
      <c r="E13" s="24"/>
      <c r="F13" s="18"/>
      <c r="G13" s="18"/>
      <c r="H13" s="18"/>
      <c r="I13" s="18"/>
      <c r="J13" s="18"/>
    </row>
    <row r="14" spans="1:10">
      <c r="A14" s="23" t="s">
        <v>88</v>
      </c>
      <c r="B14" s="35"/>
      <c r="C14" s="24">
        <v>124</v>
      </c>
      <c r="D14" s="26">
        <v>99</v>
      </c>
      <c r="E14" s="24">
        <v>99</v>
      </c>
      <c r="F14" s="18"/>
      <c r="G14" s="18"/>
      <c r="H14" s="1" t="s">
        <v>89</v>
      </c>
      <c r="I14" s="1" t="s">
        <v>90</v>
      </c>
      <c r="J14" s="18"/>
    </row>
    <row r="15" spans="1:10">
      <c r="A15" s="23" t="s">
        <v>91</v>
      </c>
      <c r="B15" s="35"/>
      <c r="C15" s="24">
        <v>2000</v>
      </c>
      <c r="D15" s="26">
        <v>2500</v>
      </c>
      <c r="E15" s="24">
        <v>3500</v>
      </c>
      <c r="F15" s="18"/>
      <c r="G15" s="18"/>
      <c r="H15" s="27"/>
      <c r="I15" s="18"/>
      <c r="J15" s="18"/>
    </row>
    <row r="16" spans="1:10">
      <c r="A16" s="23" t="s">
        <v>92</v>
      </c>
      <c r="B16" s="35"/>
      <c r="C16" s="24">
        <v>208000</v>
      </c>
      <c r="D16" s="26">
        <v>208000</v>
      </c>
      <c r="E16" s="24">
        <v>332800</v>
      </c>
      <c r="F16" s="18"/>
      <c r="G16" s="18"/>
      <c r="H16" s="18" t="s">
        <v>93</v>
      </c>
      <c r="I16" s="18"/>
      <c r="J16" s="18"/>
    </row>
    <row r="17" spans="1:10">
      <c r="A17" s="23" t="s">
        <v>94</v>
      </c>
      <c r="B17" s="24">
        <v>6000</v>
      </c>
      <c r="C17" s="24">
        <f>B17*12</f>
        <v>72000</v>
      </c>
      <c r="D17" s="26"/>
      <c r="E17" s="24"/>
      <c r="F17" s="18"/>
      <c r="G17" s="18"/>
      <c r="H17" s="27"/>
      <c r="I17" s="18"/>
      <c r="J17" s="18"/>
    </row>
    <row r="18" spans="1:10">
      <c r="A18" s="29" t="s">
        <v>84</v>
      </c>
      <c r="B18" s="36"/>
      <c r="C18" s="32">
        <f t="shared" ref="C18:E18" si="1">SUM(C14:C17)</f>
        <v>282124</v>
      </c>
      <c r="D18" s="32">
        <f t="shared" si="1"/>
        <v>210599</v>
      </c>
      <c r="E18" s="32">
        <f t="shared" si="1"/>
        <v>336399</v>
      </c>
      <c r="F18" s="37"/>
      <c r="G18" s="37"/>
      <c r="H18" s="37"/>
      <c r="I18" s="38"/>
      <c r="J18" s="38"/>
    </row>
    <row r="19" spans="1:10">
      <c r="A19" s="40" t="s">
        <v>101</v>
      </c>
      <c r="B19" s="35"/>
      <c r="C19" s="24"/>
      <c r="D19" s="24"/>
      <c r="E19" s="24"/>
      <c r="G19" s="1"/>
      <c r="H19" s="1"/>
    </row>
    <row r="20" spans="1:10">
      <c r="A20" s="23" t="s">
        <v>102</v>
      </c>
      <c r="B20" s="24"/>
      <c r="C20" s="24">
        <v>2000</v>
      </c>
      <c r="D20" s="24">
        <v>2000</v>
      </c>
      <c r="E20" s="24">
        <v>2000</v>
      </c>
      <c r="G20" s="1"/>
      <c r="H20" s="42" t="s">
        <v>103</v>
      </c>
    </row>
    <row r="21" spans="1:10">
      <c r="A21" s="23" t="s">
        <v>104</v>
      </c>
      <c r="B21" s="24"/>
      <c r="C21" s="24">
        <v>2000</v>
      </c>
      <c r="D21" s="24">
        <v>2000</v>
      </c>
      <c r="E21" s="24">
        <v>2000</v>
      </c>
      <c r="G21" s="1"/>
      <c r="H21" s="82" t="s">
        <v>112</v>
      </c>
    </row>
    <row r="22" spans="1:10">
      <c r="A22" s="29" t="s">
        <v>84</v>
      </c>
      <c r="B22" s="31"/>
      <c r="C22" s="32">
        <f t="shared" ref="C22:E22" si="2">SUM(C20:C21)</f>
        <v>4000</v>
      </c>
      <c r="D22" s="32">
        <f t="shared" si="2"/>
        <v>4000</v>
      </c>
      <c r="E22" s="32">
        <f t="shared" si="2"/>
        <v>4000</v>
      </c>
      <c r="F22" s="34"/>
      <c r="G22" s="34"/>
      <c r="H22" s="34"/>
      <c r="I22" s="45"/>
      <c r="J22" s="45"/>
    </row>
    <row r="23" spans="1:10">
      <c r="A23" s="1"/>
      <c r="B23" s="24"/>
      <c r="C23" s="35"/>
      <c r="D23" s="24"/>
      <c r="E23" s="24"/>
      <c r="G23" s="1"/>
      <c r="H23" s="1"/>
    </row>
    <row r="24" spans="1:10" ht="15.75" customHeight="1">
      <c r="A24" s="47" t="s">
        <v>106</v>
      </c>
      <c r="B24" s="48"/>
      <c r="C24" s="50">
        <f t="shared" ref="C24:E24" si="3">SUM(C12,C18,C22)</f>
        <v>318124</v>
      </c>
      <c r="D24" s="50">
        <f t="shared" si="3"/>
        <v>217799</v>
      </c>
      <c r="E24" s="50">
        <f t="shared" si="3"/>
        <v>343599</v>
      </c>
      <c r="G24" s="1"/>
      <c r="H24" s="1"/>
    </row>
  </sheetData>
  <mergeCells count="1">
    <mergeCell ref="A1:I3"/>
  </mergeCells>
  <hyperlinks>
    <hyperlink ref="H5" r:id="rId1"/>
    <hyperlink ref="H20"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E14" sqref="E14"/>
    </sheetView>
  </sheetViews>
  <sheetFormatPr defaultColWidth="17.28515625" defaultRowHeight="15"/>
  <cols>
    <col min="1" max="1" width="28.28515625" customWidth="1"/>
    <col min="2" max="4" width="14.42578125" customWidth="1"/>
    <col min="5" max="5" width="85.140625" customWidth="1"/>
    <col min="6" max="7" width="11.7109375" customWidth="1"/>
    <col min="8" max="8" width="46.5703125" customWidth="1"/>
    <col min="9" max="9" width="11.7109375" customWidth="1"/>
  </cols>
  <sheetData>
    <row r="1" spans="1:9">
      <c r="A1" s="6" t="s">
        <v>0</v>
      </c>
      <c r="B1" s="7" t="s">
        <v>44</v>
      </c>
      <c r="C1" s="7" t="s">
        <v>45</v>
      </c>
      <c r="D1" s="8" t="s">
        <v>46</v>
      </c>
      <c r="E1" s="79" t="s">
        <v>109</v>
      </c>
      <c r="F1" s="1"/>
      <c r="G1" s="1"/>
      <c r="H1" s="1"/>
      <c r="I1" s="1"/>
    </row>
    <row r="2" spans="1:9" ht="45">
      <c r="A2" s="12" t="s">
        <v>47</v>
      </c>
      <c r="B2" s="13">
        <f t="shared" ref="B2:D2" si="0">B5+B8</f>
        <v>216320</v>
      </c>
      <c r="C2" s="13">
        <f t="shared" si="0"/>
        <v>540800</v>
      </c>
      <c r="D2" s="14">
        <f t="shared" si="0"/>
        <v>1081600</v>
      </c>
      <c r="E2" s="15" t="s">
        <v>60</v>
      </c>
      <c r="F2" s="1"/>
      <c r="G2" s="1"/>
      <c r="H2" s="1"/>
      <c r="I2" s="1"/>
    </row>
    <row r="3" spans="1:9">
      <c r="A3" s="16" t="s">
        <v>66</v>
      </c>
      <c r="B3" s="55">
        <v>20000</v>
      </c>
      <c r="C3" s="56">
        <f>B3*2.5</f>
        <v>50000</v>
      </c>
      <c r="D3" s="57">
        <f>B3*5</f>
        <v>100000</v>
      </c>
      <c r="E3" s="15" t="s">
        <v>75</v>
      </c>
      <c r="F3" s="1"/>
      <c r="G3" s="1"/>
      <c r="H3" s="1"/>
      <c r="I3" s="1"/>
    </row>
    <row r="4" spans="1:9">
      <c r="A4" s="16" t="s">
        <v>76</v>
      </c>
      <c r="B4" s="21">
        <f t="shared" ref="B4:D4" si="1">832*B3</f>
        <v>16640000</v>
      </c>
      <c r="C4" s="21">
        <f t="shared" si="1"/>
        <v>41600000</v>
      </c>
      <c r="D4" s="22">
        <f t="shared" si="1"/>
        <v>83200000</v>
      </c>
      <c r="E4" s="15"/>
      <c r="F4" s="1"/>
      <c r="G4" s="1"/>
      <c r="H4" s="1"/>
      <c r="I4" s="1"/>
    </row>
    <row r="5" spans="1:9">
      <c r="A5" s="16" t="s">
        <v>77</v>
      </c>
      <c r="B5" s="28">
        <f t="shared" ref="B5:D5" si="2">B6*1</f>
        <v>16640</v>
      </c>
      <c r="C5" s="28">
        <f t="shared" si="2"/>
        <v>41600</v>
      </c>
      <c r="D5" s="30">
        <f t="shared" si="2"/>
        <v>83200</v>
      </c>
      <c r="E5" s="15" t="s">
        <v>85</v>
      </c>
      <c r="F5" s="1"/>
      <c r="G5" s="1"/>
      <c r="H5" s="1"/>
      <c r="I5" s="1"/>
    </row>
    <row r="6" spans="1:9">
      <c r="A6" s="33" t="s">
        <v>86</v>
      </c>
      <c r="B6" s="83">
        <f t="shared" ref="B6:D6" si="3">B4/1000</f>
        <v>16640</v>
      </c>
      <c r="C6" s="83">
        <f t="shared" si="3"/>
        <v>41600</v>
      </c>
      <c r="D6" s="84">
        <f t="shared" si="3"/>
        <v>83200</v>
      </c>
      <c r="E6" s="15"/>
      <c r="F6" s="1"/>
      <c r="G6" s="1"/>
      <c r="H6" s="1"/>
      <c r="I6" s="1"/>
    </row>
    <row r="7" spans="1:9">
      <c r="A7" s="16"/>
      <c r="B7" s="28"/>
      <c r="C7" s="28"/>
      <c r="D7" s="30"/>
      <c r="E7" s="15"/>
      <c r="F7" s="1"/>
      <c r="G7" s="1"/>
      <c r="H7" s="1"/>
      <c r="I7" s="1"/>
    </row>
    <row r="8" spans="1:9">
      <c r="A8" s="16" t="s">
        <v>95</v>
      </c>
      <c r="B8" s="28">
        <f t="shared" ref="B8:D8" si="4">B9*0.1</f>
        <v>199680</v>
      </c>
      <c r="C8" s="28">
        <f t="shared" si="4"/>
        <v>499200</v>
      </c>
      <c r="D8" s="30">
        <f t="shared" si="4"/>
        <v>998400</v>
      </c>
      <c r="E8" s="15" t="s">
        <v>96</v>
      </c>
      <c r="F8" s="1"/>
      <c r="G8" s="1"/>
      <c r="H8" s="1"/>
      <c r="I8" s="1"/>
    </row>
    <row r="9" spans="1:9">
      <c r="A9" s="33" t="s">
        <v>97</v>
      </c>
      <c r="B9" s="83">
        <f t="shared" ref="B9:D9" si="5">B4*0.12</f>
        <v>1996800</v>
      </c>
      <c r="C9" s="83">
        <f t="shared" si="5"/>
        <v>4992000</v>
      </c>
      <c r="D9" s="84">
        <f t="shared" si="5"/>
        <v>9984000</v>
      </c>
      <c r="E9" s="15"/>
      <c r="F9" s="1"/>
      <c r="G9" s="1"/>
      <c r="H9" s="1"/>
      <c r="I9" s="1"/>
    </row>
    <row r="10" spans="1:9" ht="30">
      <c r="A10" s="12" t="s">
        <v>98</v>
      </c>
      <c r="B10" s="13">
        <f t="shared" ref="B10:D10" si="6">(B12*12)*B11</f>
        <v>60000</v>
      </c>
      <c r="C10" s="13">
        <f t="shared" si="6"/>
        <v>84000</v>
      </c>
      <c r="D10" s="14">
        <f t="shared" si="6"/>
        <v>151200</v>
      </c>
      <c r="E10" s="15" t="s">
        <v>99</v>
      </c>
      <c r="F10" s="1"/>
      <c r="G10" s="1"/>
      <c r="H10" s="1"/>
      <c r="I10" s="1"/>
    </row>
    <row r="11" spans="1:9">
      <c r="A11" s="16" t="s">
        <v>100</v>
      </c>
      <c r="B11" s="39">
        <v>50</v>
      </c>
      <c r="C11" s="41">
        <f>(B11*0.4)+B11</f>
        <v>70</v>
      </c>
      <c r="D11" s="43">
        <f>(C11*0.8)+C11</f>
        <v>126</v>
      </c>
      <c r="E11" s="44"/>
      <c r="F11" s="1"/>
      <c r="G11" s="1"/>
      <c r="H11" s="1"/>
      <c r="I11" s="1"/>
    </row>
    <row r="12" spans="1:9">
      <c r="A12" s="16" t="s">
        <v>105</v>
      </c>
      <c r="B12" s="41">
        <v>100</v>
      </c>
      <c r="C12" s="41">
        <v>100</v>
      </c>
      <c r="D12" s="43">
        <v>100</v>
      </c>
      <c r="E12" s="44"/>
      <c r="F12" s="1"/>
      <c r="G12" s="1"/>
      <c r="H12" s="1"/>
      <c r="I12" s="1"/>
    </row>
    <row r="13" spans="1:9">
      <c r="A13" s="46"/>
      <c r="B13" s="21"/>
      <c r="C13" s="21"/>
      <c r="D13" s="22"/>
      <c r="E13" s="15"/>
      <c r="F13" s="1"/>
      <c r="G13" s="1"/>
      <c r="H13" s="1"/>
      <c r="I13" s="1"/>
    </row>
    <row r="14" spans="1:9">
      <c r="A14" s="49" t="s">
        <v>107</v>
      </c>
      <c r="B14" s="51">
        <f t="shared" ref="B14:D14" si="7">B2+B10</f>
        <v>276320</v>
      </c>
      <c r="C14" s="51">
        <f t="shared" si="7"/>
        <v>624800</v>
      </c>
      <c r="D14" s="52">
        <f t="shared" si="7"/>
        <v>1232800</v>
      </c>
      <c r="E14" s="53"/>
      <c r="F14" s="1"/>
      <c r="G14" s="1"/>
      <c r="H14" s="1"/>
      <c r="I14" s="1"/>
    </row>
    <row r="15" spans="1:9">
      <c r="A15" s="18"/>
      <c r="B15" s="18"/>
      <c r="C15" s="18"/>
      <c r="D15" s="18"/>
      <c r="E15" s="54"/>
      <c r="F15" s="1"/>
      <c r="G15" s="1"/>
      <c r="H15" s="1"/>
      <c r="I15" s="1"/>
    </row>
    <row r="16" spans="1:9">
      <c r="A16" s="1"/>
      <c r="B16" s="1"/>
      <c r="C16" s="1"/>
      <c r="D16" s="1"/>
      <c r="E16" s="54"/>
      <c r="F16" s="1"/>
      <c r="G16" s="1"/>
      <c r="H16" s="1"/>
      <c r="I16" s="1"/>
    </row>
    <row r="17" spans="1:9">
      <c r="A17" s="1"/>
      <c r="B17" s="1"/>
      <c r="C17" s="1"/>
      <c r="D17" s="1"/>
      <c r="E17" s="54"/>
      <c r="F17" s="1"/>
      <c r="G17" s="1"/>
      <c r="H17" s="1"/>
      <c r="I17" s="1"/>
    </row>
    <row r="18" spans="1:9">
      <c r="A18" s="1"/>
      <c r="B18" s="1"/>
      <c r="C18" s="1"/>
      <c r="D18" s="1"/>
      <c r="E18" s="54"/>
      <c r="F18" s="1"/>
      <c r="G18" s="1"/>
      <c r="H18" s="1"/>
      <c r="I18" s="1"/>
    </row>
    <row r="19" spans="1:9">
      <c r="A19" s="1"/>
      <c r="B19" s="1"/>
      <c r="C19" s="1"/>
      <c r="D19" s="1"/>
      <c r="E19" s="54"/>
      <c r="F19" s="1"/>
      <c r="G19" s="1"/>
      <c r="H19" s="1"/>
      <c r="I19" s="1"/>
    </row>
    <row r="20" spans="1:9">
      <c r="A20" s="1"/>
      <c r="B20" s="1"/>
      <c r="C20" s="1"/>
      <c r="D20" s="1"/>
      <c r="E20" s="54"/>
      <c r="F20" s="1"/>
      <c r="G20" s="1"/>
      <c r="H20" s="1"/>
      <c r="I2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120" zoomScaleNormal="120" workbookViewId="0">
      <selection activeCell="C12" sqref="C12"/>
    </sheetView>
  </sheetViews>
  <sheetFormatPr defaultColWidth="17.28515625" defaultRowHeight="15" customHeight="1"/>
  <cols>
    <col min="1" max="1" width="26" customWidth="1"/>
    <col min="2" max="3" width="12.5703125" customWidth="1"/>
    <col min="4" max="4" width="14.28515625" customWidth="1"/>
    <col min="5" max="6" width="8.7109375" customWidth="1"/>
  </cols>
  <sheetData>
    <row r="1" spans="1:4" ht="15" customHeight="1" thickBot="1"/>
    <row r="2" spans="1:4" ht="15" customHeight="1">
      <c r="A2" s="58" t="s">
        <v>108</v>
      </c>
      <c r="B2" s="59" t="s">
        <v>18</v>
      </c>
      <c r="C2" s="59" t="s">
        <v>57</v>
      </c>
      <c r="D2" s="60" t="s">
        <v>58</v>
      </c>
    </row>
    <row r="3" spans="1:4" ht="15" customHeight="1">
      <c r="A3" s="61" t="s">
        <v>65</v>
      </c>
      <c r="B3" s="62">
        <v>276</v>
      </c>
      <c r="C3" s="62">
        <v>625</v>
      </c>
      <c r="D3" s="63">
        <v>1233</v>
      </c>
    </row>
    <row r="4" spans="1:4" ht="15" customHeight="1">
      <c r="A4" s="64" t="s">
        <v>47</v>
      </c>
      <c r="B4" s="65">
        <v>216</v>
      </c>
      <c r="C4" s="65">
        <v>541</v>
      </c>
      <c r="D4" s="66">
        <v>1082</v>
      </c>
    </row>
    <row r="5" spans="1:4" ht="15" customHeight="1">
      <c r="A5" s="67" t="s">
        <v>67</v>
      </c>
      <c r="B5" s="68">
        <v>60</v>
      </c>
      <c r="C5" s="68">
        <v>84</v>
      </c>
      <c r="D5" s="69">
        <v>151</v>
      </c>
    </row>
    <row r="6" spans="1:4" ht="15" customHeight="1">
      <c r="A6" s="61" t="s">
        <v>59</v>
      </c>
      <c r="B6" s="62">
        <f>SUM(B7:B9)</f>
        <v>318</v>
      </c>
      <c r="C6" s="62">
        <f>SUM(C7:C9)</f>
        <v>218</v>
      </c>
      <c r="D6" s="63">
        <f>SUM(D7:D9)</f>
        <v>343</v>
      </c>
    </row>
    <row r="7" spans="1:4" ht="15" customHeight="1">
      <c r="A7" s="64" t="s">
        <v>61</v>
      </c>
      <c r="B7" s="65">
        <v>32</v>
      </c>
      <c r="C7" s="65">
        <v>3</v>
      </c>
      <c r="D7" s="66">
        <v>3</v>
      </c>
    </row>
    <row r="8" spans="1:4" ht="15" customHeight="1">
      <c r="A8" s="64" t="s">
        <v>63</v>
      </c>
      <c r="B8" s="65">
        <v>282</v>
      </c>
      <c r="C8" s="65">
        <v>211</v>
      </c>
      <c r="D8" s="66">
        <v>336</v>
      </c>
    </row>
    <row r="9" spans="1:4" ht="15" customHeight="1" thickBot="1">
      <c r="A9" s="70" t="s">
        <v>64</v>
      </c>
      <c r="B9" s="71">
        <v>4</v>
      </c>
      <c r="C9" s="71">
        <v>4</v>
      </c>
      <c r="D9" s="72">
        <v>4</v>
      </c>
    </row>
    <row r="10" spans="1:4" ht="15" customHeight="1" thickTop="1" thickBot="1">
      <c r="A10" s="73" t="s">
        <v>72</v>
      </c>
      <c r="B10" s="74">
        <f>B3-B6</f>
        <v>-42</v>
      </c>
      <c r="C10" s="74">
        <f t="shared" ref="C10:D10" si="0">C3-C6</f>
        <v>407</v>
      </c>
      <c r="D10" s="74">
        <f t="shared" si="0"/>
        <v>890</v>
      </c>
    </row>
    <row r="11" spans="1:4" ht="15" customHeight="1" thickBot="1">
      <c r="A11" s="75" t="s">
        <v>74</v>
      </c>
      <c r="B11" s="76">
        <v>0</v>
      </c>
      <c r="C11" s="77">
        <f>B10+C10</f>
        <v>365</v>
      </c>
      <c r="D11" s="78">
        <f>D10+C11</f>
        <v>1255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defaultColWidth="17.28515625" defaultRowHeight="15" customHeight="1"/>
  <cols>
    <col min="1" max="6" width="8.7109375" customWidth="1"/>
  </cols>
  <sheetData>
    <row r="1" spans="1:2">
      <c r="A1" s="2" t="s">
        <v>1</v>
      </c>
    </row>
    <row r="2" spans="1:2">
      <c r="A2" s="2" t="s">
        <v>4</v>
      </c>
    </row>
    <row r="3" spans="1:2">
      <c r="A3" s="2" t="s">
        <v>5</v>
      </c>
    </row>
    <row r="4" spans="1:2">
      <c r="A4" s="2" t="s">
        <v>6</v>
      </c>
    </row>
    <row r="5" spans="1:2">
      <c r="A5" s="2" t="s">
        <v>7</v>
      </c>
    </row>
    <row r="6" spans="1:2">
      <c r="A6" s="2" t="s">
        <v>8</v>
      </c>
    </row>
    <row r="7" spans="1:2">
      <c r="A7" s="2" t="s">
        <v>9</v>
      </c>
    </row>
    <row r="8" spans="1:2">
      <c r="A8" s="2" t="s">
        <v>10</v>
      </c>
    </row>
    <row r="9" spans="1:2">
      <c r="A9" s="2" t="s">
        <v>11</v>
      </c>
    </row>
    <row r="10" spans="1:2">
      <c r="A10" s="2" t="s">
        <v>12</v>
      </c>
    </row>
    <row r="11" spans="1:2">
      <c r="A11" s="2" t="s">
        <v>13</v>
      </c>
    </row>
    <row r="12" spans="1:2">
      <c r="A12" s="2" t="s">
        <v>14</v>
      </c>
    </row>
    <row r="14" spans="1:2">
      <c r="A14" s="2" t="s">
        <v>15</v>
      </c>
    </row>
    <row r="15" spans="1:2">
      <c r="B15" s="1" t="s">
        <v>16</v>
      </c>
    </row>
    <row r="17" spans="1:3">
      <c r="A17" s="3" t="s">
        <v>17</v>
      </c>
    </row>
    <row r="20" spans="1:3">
      <c r="A20" s="11" t="s">
        <v>19</v>
      </c>
    </row>
    <row r="24" spans="1:3">
      <c r="C24" s="1" t="s">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heetViews>
  <sheetFormatPr defaultColWidth="17.28515625" defaultRowHeight="15" customHeight="1"/>
  <cols>
    <col min="1" max="1" width="37.5703125" customWidth="1"/>
    <col min="2" max="2" width="8.7109375" customWidth="1"/>
    <col min="3" max="3" width="19.140625" customWidth="1"/>
    <col min="4" max="16" width="8.7109375" customWidth="1"/>
  </cols>
  <sheetData>
    <row r="1" spans="1:16" ht="45.75" customHeight="1">
      <c r="A1" s="4" t="s">
        <v>3</v>
      </c>
      <c r="B1" s="4" t="s">
        <v>20</v>
      </c>
      <c r="C1" s="4" t="s">
        <v>21</v>
      </c>
      <c r="D1" s="4" t="s">
        <v>22</v>
      </c>
      <c r="E1" s="4" t="s">
        <v>23</v>
      </c>
      <c r="F1" s="4" t="s">
        <v>24</v>
      </c>
      <c r="G1" s="4" t="s">
        <v>25</v>
      </c>
      <c r="J1" s="4" t="s">
        <v>3</v>
      </c>
      <c r="K1" s="4" t="s">
        <v>20</v>
      </c>
      <c r="L1" s="4" t="s">
        <v>21</v>
      </c>
      <c r="M1" s="4" t="s">
        <v>22</v>
      </c>
      <c r="N1" s="4" t="s">
        <v>23</v>
      </c>
      <c r="O1" s="4" t="s">
        <v>24</v>
      </c>
      <c r="P1" s="4" t="s">
        <v>25</v>
      </c>
    </row>
    <row r="2" spans="1:16" ht="45.75" customHeight="1">
      <c r="A2" s="4" t="s">
        <v>26</v>
      </c>
      <c r="B2" s="5">
        <v>2000</v>
      </c>
      <c r="C2" s="5">
        <v>3500</v>
      </c>
      <c r="D2" s="5">
        <v>3000</v>
      </c>
      <c r="E2" s="5">
        <v>4000</v>
      </c>
      <c r="F2" s="5">
        <v>5000</v>
      </c>
      <c r="G2" s="5">
        <v>8000</v>
      </c>
      <c r="J2" s="4" t="s">
        <v>27</v>
      </c>
      <c r="K2" s="4" t="s">
        <v>28</v>
      </c>
      <c r="L2" s="4" t="s">
        <v>29</v>
      </c>
      <c r="M2" s="4" t="s">
        <v>30</v>
      </c>
      <c r="N2" s="4" t="s">
        <v>31</v>
      </c>
      <c r="O2" s="4" t="s">
        <v>32</v>
      </c>
      <c r="P2" s="4" t="s">
        <v>33</v>
      </c>
    </row>
    <row r="3" spans="1:16" ht="30.75" customHeight="1">
      <c r="A3" s="4" t="s">
        <v>34</v>
      </c>
      <c r="B3" s="5">
        <v>2000</v>
      </c>
      <c r="C3" s="5">
        <v>3500</v>
      </c>
      <c r="D3" s="5">
        <v>4500</v>
      </c>
      <c r="E3" s="5">
        <v>6000</v>
      </c>
      <c r="F3" s="5">
        <v>6000</v>
      </c>
      <c r="G3" s="5">
        <v>9000</v>
      </c>
      <c r="J3" s="4" t="s">
        <v>35</v>
      </c>
      <c r="K3" s="4" t="s">
        <v>28</v>
      </c>
      <c r="L3" s="4" t="s">
        <v>29</v>
      </c>
      <c r="M3" s="4" t="s">
        <v>36</v>
      </c>
      <c r="N3" s="4" t="s">
        <v>37</v>
      </c>
      <c r="O3" s="4" t="s">
        <v>30</v>
      </c>
      <c r="P3" s="4" t="s">
        <v>38</v>
      </c>
    </row>
    <row r="4" spans="1:16" ht="30.75" customHeight="1">
      <c r="A4" s="4" t="s">
        <v>39</v>
      </c>
      <c r="B4" s="5">
        <v>7000</v>
      </c>
      <c r="C4" s="5">
        <v>10000</v>
      </c>
      <c r="D4" s="5">
        <v>14000</v>
      </c>
      <c r="E4" s="5">
        <v>17000</v>
      </c>
      <c r="F4" s="5">
        <v>25000</v>
      </c>
      <c r="G4" s="5">
        <v>35000</v>
      </c>
      <c r="J4" s="4" t="s">
        <v>40</v>
      </c>
      <c r="K4" s="4" t="s">
        <v>28</v>
      </c>
      <c r="L4" s="4" t="s">
        <v>29</v>
      </c>
      <c r="M4" s="4" t="s">
        <v>36</v>
      </c>
      <c r="N4" s="4" t="s">
        <v>29</v>
      </c>
      <c r="O4" s="4" t="s">
        <v>41</v>
      </c>
      <c r="P4" s="4" t="s">
        <v>33</v>
      </c>
    </row>
    <row r="5" spans="1:16" ht="30.75" customHeight="1">
      <c r="A5" s="4" t="s">
        <v>42</v>
      </c>
      <c r="B5" s="5">
        <v>6000</v>
      </c>
      <c r="C5" s="5">
        <v>9000</v>
      </c>
      <c r="D5" s="5">
        <v>12000</v>
      </c>
      <c r="E5" s="5">
        <v>16000</v>
      </c>
      <c r="F5" s="5">
        <v>25000</v>
      </c>
      <c r="G5" s="5">
        <v>35000</v>
      </c>
      <c r="J5" s="9" t="s">
        <v>43</v>
      </c>
      <c r="K5" s="4" t="s">
        <v>48</v>
      </c>
      <c r="L5" s="4" t="s">
        <v>49</v>
      </c>
      <c r="M5" s="4" t="s">
        <v>50</v>
      </c>
      <c r="N5" s="4" t="s">
        <v>51</v>
      </c>
      <c r="O5" s="4" t="s">
        <v>52</v>
      </c>
      <c r="P5" s="4" t="s">
        <v>53</v>
      </c>
    </row>
    <row r="6" spans="1:16" ht="15.75" customHeight="1">
      <c r="A6" s="4" t="s">
        <v>54</v>
      </c>
      <c r="B6" s="5">
        <v>1500</v>
      </c>
      <c r="C6" s="5">
        <v>3000</v>
      </c>
      <c r="D6" s="5">
        <v>3000</v>
      </c>
      <c r="E6" s="5">
        <v>3500</v>
      </c>
      <c r="F6" s="5">
        <v>5000</v>
      </c>
      <c r="G6" s="5">
        <v>8000</v>
      </c>
    </row>
    <row r="7" spans="1:16" ht="15.75" customHeight="1">
      <c r="A7" s="4" t="s">
        <v>55</v>
      </c>
      <c r="B7" s="5">
        <v>500</v>
      </c>
      <c r="C7" s="5">
        <v>1000</v>
      </c>
      <c r="D7" s="5">
        <v>500</v>
      </c>
      <c r="E7" s="5">
        <v>1500</v>
      </c>
      <c r="F7" s="5">
        <v>1000</v>
      </c>
      <c r="G7" s="5">
        <v>3000</v>
      </c>
    </row>
    <row r="8" spans="1:16">
      <c r="A8" s="1"/>
      <c r="C8" s="1"/>
    </row>
    <row r="9" spans="1:16">
      <c r="A9" s="1"/>
      <c r="C9" s="1"/>
    </row>
    <row r="10" spans="1:16">
      <c r="A10" s="1"/>
      <c r="C10" s="1"/>
    </row>
    <row r="11" spans="1:16">
      <c r="A11" s="1"/>
      <c r="C11" s="1"/>
    </row>
    <row r="12" spans="1:16">
      <c r="A12" s="1"/>
      <c r="C12" s="1"/>
    </row>
    <row r="13" spans="1:16">
      <c r="A13" s="1"/>
      <c r="C13" s="1"/>
    </row>
    <row r="14" spans="1:16">
      <c r="A14" s="1"/>
      <c r="C14" s="1"/>
    </row>
    <row r="15" spans="1:16">
      <c r="A15" s="1"/>
      <c r="C15" s="1"/>
    </row>
    <row r="16" spans="1:16">
      <c r="A16" s="1"/>
      <c r="C16" s="1"/>
    </row>
    <row r="17" spans="1:3">
      <c r="A17" s="1"/>
      <c r="C17" s="1"/>
    </row>
    <row r="18" spans="1:3">
      <c r="A18" s="1"/>
      <c r="C18" s="1"/>
    </row>
    <row r="19" spans="1:3">
      <c r="A19" s="1"/>
      <c r="C19" s="1"/>
    </row>
    <row r="20" spans="1:3">
      <c r="A20" s="1"/>
      <c r="C2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Cost</vt:lpstr>
      <vt:lpstr>Revenue</vt:lpstr>
      <vt:lpstr>Breakeven</vt: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Octavia</dc:creator>
  <cp:lastModifiedBy>CIS</cp:lastModifiedBy>
  <dcterms:created xsi:type="dcterms:W3CDTF">2015-05-03T20:25:31Z</dcterms:created>
  <dcterms:modified xsi:type="dcterms:W3CDTF">2015-05-04T01:20:42Z</dcterms:modified>
</cp:coreProperties>
</file>